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81" activeTab="0"/>
  </bookViews>
  <sheets>
    <sheet name="Cuadro 1" sheetId="1" r:id="rId1"/>
    <sheet name="Cuadro 2" sheetId="2" r:id="rId2"/>
    <sheet name="Cuadro 3" sheetId="3" r:id="rId3"/>
    <sheet name="Cuadro 4" sheetId="4" r:id="rId4"/>
    <sheet name="Cuadro 5" sheetId="5" r:id="rId5"/>
    <sheet name="Cuadro 6" sheetId="6" r:id="rId6"/>
    <sheet name="Cuadro 7" sheetId="7" r:id="rId7"/>
    <sheet name="Cuadro 8" sheetId="8" r:id="rId8"/>
    <sheet name="Cuadro 9" sheetId="9" r:id="rId9"/>
    <sheet name="Cuadro 10" sheetId="10" r:id="rId10"/>
    <sheet name="Cuadro 11" sheetId="11" r:id="rId11"/>
    <sheet name="Cuadro 12" sheetId="12" r:id="rId12"/>
    <sheet name="Cuadro 13" sheetId="13" r:id="rId13"/>
    <sheet name="Cuadro 14" sheetId="14" r:id="rId14"/>
    <sheet name="Cuadro 15" sheetId="15" r:id="rId15"/>
    <sheet name="Cuadro 16" sheetId="16" r:id="rId16"/>
    <sheet name="Cuadro 17" sheetId="17" r:id="rId17"/>
    <sheet name="Cuadro 18" sheetId="18" r:id="rId18"/>
    <sheet name="Cuadro 19" sheetId="19" r:id="rId19"/>
    <sheet name="Cuadro 20" sheetId="20" r:id="rId20"/>
    <sheet name="Cuadro 21" sheetId="21" r:id="rId21"/>
    <sheet name="Cuadro 22" sheetId="22" r:id="rId22"/>
    <sheet name="Cuadro 23" sheetId="23" r:id="rId23"/>
    <sheet name="Cuadro 24" sheetId="24" r:id="rId24"/>
    <sheet name="Cuadro 25" sheetId="25" r:id="rId25"/>
    <sheet name="Cuadro 26" sheetId="26" r:id="rId26"/>
    <sheet name="Cuadro 27" sheetId="27" r:id="rId27"/>
    <sheet name="Cuadro 28" sheetId="28" r:id="rId28"/>
    <sheet name="Cuadro 29" sheetId="29" r:id="rId29"/>
  </sheets>
  <externalReferences>
    <externalReference r:id="rId32"/>
  </externalReferences>
  <definedNames/>
  <calcPr fullCalcOnLoad="1"/>
</workbook>
</file>

<file path=xl/sharedStrings.xml><?xml version="1.0" encoding="utf-8"?>
<sst xmlns="http://schemas.openxmlformats.org/spreadsheetml/2006/main" count="539" uniqueCount="330">
  <si>
    <t>Miles de millones de pesos</t>
  </si>
  <si>
    <t>Concepto</t>
  </si>
  <si>
    <t>LIF</t>
  </si>
  <si>
    <t>Ingresos tributarios</t>
  </si>
  <si>
    <t>IVA</t>
  </si>
  <si>
    <t>IEPS</t>
  </si>
  <si>
    <t>Gasolina y diésel</t>
  </si>
  <si>
    <t>Otros</t>
  </si>
  <si>
    <t>Total</t>
  </si>
  <si>
    <t>Recaudación primaria</t>
  </si>
  <si>
    <t>Fiscalización</t>
  </si>
  <si>
    <t>Tipo de contribuyente</t>
  </si>
  <si>
    <t>Contribuyentes</t>
  </si>
  <si>
    <t>% del total</t>
  </si>
  <si>
    <t>Sueldos y salarios</t>
  </si>
  <si>
    <t>Millones de pesos</t>
  </si>
  <si>
    <t>Var. real (%)</t>
  </si>
  <si>
    <t>Personas morales</t>
  </si>
  <si>
    <t>General de Ley Personas Morales</t>
  </si>
  <si>
    <t>Personas físicas</t>
  </si>
  <si>
    <t>Arrendamiento</t>
  </si>
  <si>
    <t>De los Demás Ingresos</t>
  </si>
  <si>
    <t>Variación absoluta</t>
  </si>
  <si>
    <t>ISR</t>
  </si>
  <si>
    <r>
      <t>Otros</t>
    </r>
    <r>
      <rPr>
        <vertAlign val="superscript"/>
        <sz val="9"/>
        <color indexed="8"/>
        <rFont val="Montserrat"/>
        <family val="0"/>
      </rPr>
      <t>4/</t>
    </r>
  </si>
  <si>
    <t>Variación real (%)</t>
  </si>
  <si>
    <t>Ingresos totales</t>
  </si>
  <si>
    <t>Tributarios</t>
  </si>
  <si>
    <t>IGI</t>
  </si>
  <si>
    <t>IGE</t>
  </si>
  <si>
    <t>Accesorios</t>
  </si>
  <si>
    <t>No tributarios</t>
  </si>
  <si>
    <t>DTA</t>
  </si>
  <si>
    <t>Ganancias</t>
  </si>
  <si>
    <t>Industrias manufactureras</t>
  </si>
  <si>
    <t>Servicios financieros y de seguros</t>
  </si>
  <si>
    <t>Actividades del gobierno y de organismos internacionales y extraterritoriales</t>
  </si>
  <si>
    <t>Comercio al por mayor</t>
  </si>
  <si>
    <t>Servicios de apoyo a los negocios y manejo de desechos y servicios de remediación</t>
  </si>
  <si>
    <t>Servicios profesionales, científicos y técnicos</t>
  </si>
  <si>
    <t>Comercio al por menor</t>
  </si>
  <si>
    <t>Servicios educativos</t>
  </si>
  <si>
    <t>Servicios de salud y asistencia social</t>
  </si>
  <si>
    <t>Servicios inmobiliarios y de alquiler de bienes muebles e intangibles</t>
  </si>
  <si>
    <t>Transportes, correos y almacenamiento</t>
  </si>
  <si>
    <t xml:space="preserve">Minería </t>
  </si>
  <si>
    <t>Dirección de corporativos y empresas</t>
  </si>
  <si>
    <t>Construcción</t>
  </si>
  <si>
    <t>Electricidad, agua y suministro de gas por ductos al consumidor final</t>
  </si>
  <si>
    <t>Información en medios masivos</t>
  </si>
  <si>
    <t>Otros servicios excepto actividades de gobierno</t>
  </si>
  <si>
    <t>Agricultura, ganadería, aprovechamiento forestal,  pesca y caza</t>
  </si>
  <si>
    <t>Servicios de alojamiento temporal y de preparación de alimentos y bebidas</t>
  </si>
  <si>
    <t>Servicios de esparcimiento culturales y deportivos y otros servicios recreativos</t>
  </si>
  <si>
    <t>Disminuciones</t>
  </si>
  <si>
    <t>Personas Morales</t>
  </si>
  <si>
    <t>Personas Físicas</t>
  </si>
  <si>
    <t>Recaudación de IVA registrada por las aduanas</t>
  </si>
  <si>
    <t xml:space="preserve">Concepto </t>
  </si>
  <si>
    <t>Gasolinas y diésel</t>
  </si>
  <si>
    <t>Pemex</t>
  </si>
  <si>
    <t>Tabacos labrados</t>
  </si>
  <si>
    <t>Cervezas y bebidas refrescantes</t>
  </si>
  <si>
    <t>Bebidas saborizadas</t>
  </si>
  <si>
    <t>Bebidas alcohólicas</t>
  </si>
  <si>
    <t>Redes públicas de telecomunicaciones</t>
  </si>
  <si>
    <t>Combustibles fósiles</t>
  </si>
  <si>
    <t>Juegos con apuestas y sorteos</t>
  </si>
  <si>
    <t>Plaguicidas</t>
  </si>
  <si>
    <t>Bebidas energizantes</t>
  </si>
  <si>
    <t>Retenciones por terceros</t>
  </si>
  <si>
    <t>Número de beneficiarios</t>
  </si>
  <si>
    <t>Grandes Contribuyentes</t>
  </si>
  <si>
    <t>Otros contribuyentes</t>
  </si>
  <si>
    <t>Región Fronteriza Norte</t>
  </si>
  <si>
    <t>Región Fronteriza Sur</t>
  </si>
  <si>
    <t>Var. absoluta</t>
  </si>
  <si>
    <t>Frontera Norte</t>
  </si>
  <si>
    <t>n.a.</t>
  </si>
  <si>
    <t>Eficiencia recaudatoria</t>
  </si>
  <si>
    <t>n.d.</t>
  </si>
  <si>
    <t>Número de personas y denuncias</t>
  </si>
  <si>
    <t>Vinculados a proceso</t>
  </si>
  <si>
    <t>Total personas</t>
  </si>
  <si>
    <t>Servidores públicos</t>
  </si>
  <si>
    <t>Total denuncias</t>
  </si>
  <si>
    <t>Histórico anual acumulado</t>
  </si>
  <si>
    <t>Año</t>
  </si>
  <si>
    <t>Emisores únicos</t>
  </si>
  <si>
    <t>Facturas</t>
  </si>
  <si>
    <t>(millones)</t>
  </si>
  <si>
    <t>Número de declaraciones</t>
  </si>
  <si>
    <t>Tributarias</t>
  </si>
  <si>
    <t>No tributarias</t>
  </si>
  <si>
    <t>Número de trámites de devoluciones</t>
  </si>
  <si>
    <t>Variación relativa (%)</t>
  </si>
  <si>
    <t xml:space="preserve"> ISR</t>
  </si>
  <si>
    <t>Número de días</t>
  </si>
  <si>
    <t xml:space="preserve">Plazo normativo </t>
  </si>
  <si>
    <t>Días respecto al límite</t>
  </si>
  <si>
    <t>Promedio general</t>
  </si>
  <si>
    <t>Movimiento</t>
  </si>
  <si>
    <t>Saldo inicial</t>
  </si>
  <si>
    <t>(-)</t>
  </si>
  <si>
    <t>Bajas</t>
  </si>
  <si>
    <t>Por resolución</t>
  </si>
  <si>
    <t>Por incosteabilidad</t>
  </si>
  <si>
    <t>Otras</t>
  </si>
  <si>
    <t>Cancelaciones</t>
  </si>
  <si>
    <t>Pago</t>
  </si>
  <si>
    <t>(+)</t>
  </si>
  <si>
    <t>Reactivaciones</t>
  </si>
  <si>
    <t>Saldo final</t>
  </si>
  <si>
    <t>Número de juicios y tasa de efectividad</t>
  </si>
  <si>
    <t>Juicios favorables</t>
  </si>
  <si>
    <t>% favorable al SAT</t>
  </si>
  <si>
    <t>-0-</t>
  </si>
  <si>
    <t>Personas físicas relacionadas con personas morales</t>
  </si>
  <si>
    <t>2022*</t>
  </si>
  <si>
    <t>22-18</t>
  </si>
  <si>
    <t>22-21</t>
  </si>
  <si>
    <r>
      <t xml:space="preserve"> </t>
    </r>
    <r>
      <rPr>
        <sz val="9"/>
        <color indexed="8"/>
        <rFont val="Montserrat"/>
        <family val="0"/>
      </rPr>
      <t>IVA</t>
    </r>
  </si>
  <si>
    <r>
      <t xml:space="preserve"> </t>
    </r>
    <r>
      <rPr>
        <sz val="9"/>
        <color indexed="8"/>
        <rFont val="Montserrat"/>
        <family val="0"/>
      </rPr>
      <t>IEPS</t>
    </r>
  </si>
  <si>
    <r>
      <t xml:space="preserve"> </t>
    </r>
    <r>
      <rPr>
        <sz val="9"/>
        <color indexed="8"/>
        <rFont val="Montserrat"/>
        <family val="0"/>
      </rPr>
      <t>Otros</t>
    </r>
  </si>
  <si>
    <t>Monto</t>
  </si>
  <si>
    <t>Expedientes</t>
  </si>
  <si>
    <t>Diferencia 22 vs LIF</t>
  </si>
  <si>
    <t>Diferencia 22 vs 21</t>
  </si>
  <si>
    <t>Observado</t>
  </si>
  <si>
    <t>Absoluta</t>
  </si>
  <si>
    <t>Relativa (%)</t>
  </si>
  <si>
    <t>Real anual (%)</t>
  </si>
  <si>
    <r>
      <t>ISR</t>
    </r>
    <r>
      <rPr>
        <vertAlign val="superscript"/>
        <sz val="9"/>
        <color indexed="8"/>
        <rFont val="Montserrat"/>
        <family val="0"/>
      </rPr>
      <t>1/</t>
    </r>
  </si>
  <si>
    <r>
      <t>ICE</t>
    </r>
    <r>
      <rPr>
        <vertAlign val="superscript"/>
        <sz val="9"/>
        <color indexed="8"/>
        <rFont val="Montserrat"/>
        <family val="0"/>
      </rPr>
      <t>2/</t>
    </r>
  </si>
  <si>
    <r>
      <t>IAEEH</t>
    </r>
    <r>
      <rPr>
        <vertAlign val="superscript"/>
        <sz val="9"/>
        <color indexed="8"/>
        <rFont val="Montserrat"/>
        <family val="0"/>
      </rPr>
      <t>3/</t>
    </r>
  </si>
  <si>
    <r>
      <t>Eficiencia recaudatoria</t>
    </r>
    <r>
      <rPr>
        <vertAlign val="superscript"/>
        <sz val="9"/>
        <color indexed="8"/>
        <rFont val="Montserrat"/>
        <family val="0"/>
      </rPr>
      <t>2/</t>
    </r>
  </si>
  <si>
    <r>
      <t>RESICO</t>
    </r>
    <r>
      <rPr>
        <vertAlign val="superscript"/>
        <sz val="9"/>
        <color indexed="8"/>
        <rFont val="Montserrat"/>
        <family val="0"/>
      </rPr>
      <t>3/</t>
    </r>
  </si>
  <si>
    <r>
      <t>Personas físicas</t>
    </r>
    <r>
      <rPr>
        <vertAlign val="superscript"/>
        <sz val="9"/>
        <color indexed="9"/>
        <rFont val="Montserrat"/>
        <family val="0"/>
      </rPr>
      <t>4/</t>
    </r>
  </si>
  <si>
    <t>Contribuyente / Régimen</t>
  </si>
  <si>
    <t xml:space="preserve">Var. Absoluta </t>
  </si>
  <si>
    <t>Var. Real (%)</t>
  </si>
  <si>
    <t xml:space="preserve">Impuesto </t>
  </si>
  <si>
    <t xml:space="preserve">Total </t>
  </si>
  <si>
    <t xml:space="preserve">Impuestos internos </t>
  </si>
  <si>
    <t>22-19</t>
  </si>
  <si>
    <t>22-20</t>
  </si>
  <si>
    <t>Rec.</t>
  </si>
  <si>
    <t>bruta de IVA</t>
  </si>
  <si>
    <t>Devoluciones</t>
  </si>
  <si>
    <t>Compensaciones</t>
  </si>
  <si>
    <t>Regularizaciones</t>
  </si>
  <si>
    <t>neta de IVA</t>
  </si>
  <si>
    <t>Recaudación bruta de IEPS</t>
  </si>
  <si>
    <t xml:space="preserve">Disminuciones </t>
  </si>
  <si>
    <t>Recaudación neta de IEPS</t>
  </si>
  <si>
    <r>
      <t>Grandes Contribuyentes</t>
    </r>
    <r>
      <rPr>
        <vertAlign val="superscript"/>
        <sz val="9"/>
        <color indexed="8"/>
        <rFont val="Montserrat"/>
        <family val="0"/>
      </rPr>
      <t>1/</t>
    </r>
  </si>
  <si>
    <r>
      <t>Fiscalización</t>
    </r>
    <r>
      <rPr>
        <vertAlign val="superscript"/>
        <sz val="9"/>
        <color indexed="8"/>
        <rFont val="Montserrat"/>
        <family val="0"/>
      </rPr>
      <t>2/</t>
    </r>
  </si>
  <si>
    <r>
      <t>Recaudación</t>
    </r>
    <r>
      <rPr>
        <vertAlign val="superscript"/>
        <sz val="9"/>
        <color indexed="8"/>
        <rFont val="Montserrat"/>
        <family val="0"/>
      </rPr>
      <t>3/</t>
    </r>
  </si>
  <si>
    <t>Número de personas</t>
  </si>
  <si>
    <t>Padrón en número de contribuyentes; montos en millones de pesos</t>
  </si>
  <si>
    <t>País</t>
  </si>
  <si>
    <t>Variación (puntos porcentuales)</t>
  </si>
  <si>
    <t>Estados Unidos</t>
  </si>
  <si>
    <t>América Latina y el Caribe</t>
  </si>
  <si>
    <t xml:space="preserve">        Chile</t>
  </si>
  <si>
    <t xml:space="preserve">        Brasil</t>
  </si>
  <si>
    <t>Europa</t>
  </si>
  <si>
    <t>Mundo</t>
  </si>
  <si>
    <t>Cuadro 1. Expectativas de crecimiento (Banco Mundial)</t>
  </si>
  <si>
    <t>Porcentaje</t>
  </si>
  <si>
    <t>Cuadro 2. Ingresos tributarios netos, enero-junio</t>
  </si>
  <si>
    <t>1/ Incluye ISR de contratistas y asignatarios.
2/ Impuestos al Comercio Exterior, consideran el Impuesto General a la Importación (IGI) y el Impuesto General a la Exportación (IGE). 
3/ Impuesto por la Actividad de Exploración y Extracción de Hidrocarburos.
4/ Incluye el Impuesto Sobre Automóviles Nuevos (ISAN), Accesorios, Impuesto Empresarial a Tasa Única (IETU), Impuesto al Activo (IMPAC), Impuesto a los Depósitos en Efectivo (IDE) y otros no comprendidos en leyes vigentes.
Pueden existir diferencias en los totales y en los porcentajes debido al redondeo. 
Cifras preliminares. 
Fuente: SAT.</t>
  </si>
  <si>
    <t>Cuadro 3. Recaudación primaria y secundaria
Enero-junio, 2022</t>
  </si>
  <si>
    <r>
      <t>Recaudación secundaria</t>
    </r>
    <r>
      <rPr>
        <vertAlign val="superscript"/>
        <sz val="9"/>
        <color indexed="8"/>
        <rFont val="Montserrat"/>
        <family val="0"/>
      </rPr>
      <t>1/</t>
    </r>
  </si>
  <si>
    <t>Cuadro 4. Distribución del padrón y recaudación por régimen, enero-junio, 2022</t>
  </si>
  <si>
    <t>Recaudación (mdp)</t>
  </si>
  <si>
    <r>
      <t xml:space="preserve"> Total</t>
    </r>
    <r>
      <rPr>
        <b/>
        <vertAlign val="superscript"/>
        <sz val="9"/>
        <color indexed="8"/>
        <rFont val="Montserrat"/>
        <family val="0"/>
      </rPr>
      <t>1/</t>
    </r>
  </si>
  <si>
    <r>
      <t>Grandes Contribuyentes</t>
    </r>
    <r>
      <rPr>
        <vertAlign val="superscript"/>
        <sz val="9"/>
        <color indexed="9"/>
        <rFont val="Montserrat"/>
        <family val="0"/>
      </rPr>
      <t>2</t>
    </r>
    <r>
      <rPr>
        <b/>
        <vertAlign val="superscript"/>
        <sz val="9"/>
        <color indexed="9"/>
        <rFont val="Montserrat"/>
        <family val="0"/>
      </rPr>
      <t>/</t>
    </r>
  </si>
  <si>
    <r>
      <t>Cuadro 5. Ingresos tributarios por régimen</t>
    </r>
    <r>
      <rPr>
        <vertAlign val="superscript"/>
        <sz val="10"/>
        <rFont val="Montserrat"/>
        <family val="0"/>
      </rPr>
      <t>1/</t>
    </r>
    <r>
      <rPr>
        <sz val="10"/>
        <rFont val="Montserrat"/>
        <family val="0"/>
      </rPr>
      <t xml:space="preserve"> </t>
    </r>
    <r>
      <rPr>
        <b/>
        <sz val="10"/>
        <rFont val="Montserrat"/>
        <family val="0"/>
      </rPr>
      <t xml:space="preserve">
Enero-junio</t>
    </r>
  </si>
  <si>
    <r>
      <t>Otros</t>
    </r>
    <r>
      <rPr>
        <vertAlign val="superscript"/>
        <sz val="8"/>
        <color indexed="8"/>
        <rFont val="Montserrat"/>
        <family val="0"/>
      </rPr>
      <t>1/</t>
    </r>
  </si>
  <si>
    <r>
      <t>ICE</t>
    </r>
    <r>
      <rPr>
        <vertAlign val="superscript"/>
        <sz val="8"/>
        <color indexed="8"/>
        <rFont val="Montserrat"/>
        <family val="0"/>
      </rPr>
      <t>3/</t>
    </r>
  </si>
  <si>
    <r>
      <t>Otros</t>
    </r>
    <r>
      <rPr>
        <vertAlign val="superscript"/>
        <sz val="8"/>
        <color indexed="8"/>
        <rFont val="Montserrat"/>
        <family val="0"/>
      </rPr>
      <t>4/</t>
    </r>
  </si>
  <si>
    <t>Cuadro 6. Contribuciones internas y de comercio exterior 
Enero-junio</t>
  </si>
  <si>
    <t>n.s.</t>
  </si>
  <si>
    <r>
      <t>Aprovechamientos</t>
    </r>
    <r>
      <rPr>
        <vertAlign val="superscript"/>
        <sz val="8"/>
        <color indexed="8"/>
        <rFont val="Montserrat"/>
        <family val="0"/>
      </rPr>
      <t>2/</t>
    </r>
  </si>
  <si>
    <t>Cuadro 8. Impuesto Sobre la Renta 
Enero-junio, 2022</t>
  </si>
  <si>
    <t>Sector Económico</t>
  </si>
  <si>
    <t>Rec. total de ISR</t>
  </si>
  <si>
    <t>morales</t>
  </si>
  <si>
    <t xml:space="preserve">Nota: La recaudación se agrupa de acuerdo a los conceptos de pago en las declaraciones del contribuyente. Un valor negativo implica que las disminuciones de impuestos, tales como devoluciones, compensaciones y regularizaciones, fueron mayores al impuesto pagado para el periodo en cuestión.
1/ Ganancias Personas Morales incluye: Régimen General, Régimen Opcional, Régimen de los Coordinados, Régimen de Actividades Agrícolas, Ganaderas, Silvícolas y Pesqueras, Contratistas y Asignatarios y Régimen Simplificado de Confianza.
2/ Ganancias de Personas Físicas incluye: Actividad Empresarial y Profesional, Régimen Simplificado de Confianza, Arrendamiento y Otros Ingresos de Personas Físicas.
3/ Retenciones incluye: Retenciones de Salarios, sobre Intereses, a Residentes en el Extranjero y otras realizadas por los contribuyentes como retenedores.
4/ Otros Ingresos incluye: Enajenación de bienes. Régimen de Actividades Agrícolas, Ganaderas, Silvícolas y Pesqueras (PF), Régimen de Incorporación Fiscal, Ingresos derivados en el Extranjero y conceptos en vigor en ejercicios anteriores.
5/ Contribuyentes con actividad pendiente de definir.
6/ Incluye la recaudación reportada por las Entidades Federativas, como Auxiliar.
Pueden existir diferencias en los totales debido al redondeo. 
Cifras preliminares. Fuente: SAT.
</t>
  </si>
  <si>
    <t>Personas</t>
  </si>
  <si>
    <t>físicas</t>
  </si>
  <si>
    <t>Cuadro 9. Impuesto al Valor Agregado 
Enero-junio, 2022</t>
  </si>
  <si>
    <t>1/ La recaudación por contribuyente y sector incluye información de las ADR y de las Aduanas. 
2/ Contribuyentes con actividad pendiente de definir. 
3/ Incluye la recaudación de las Entidades Federativas, como Auxiliar. 
Pueden existir diferencias en los totales debido al redondeo. 
Cifras preliminares. 
Fuente: SAT.</t>
  </si>
  <si>
    <t>Alimentos no básicos</t>
  </si>
  <si>
    <t>Pueden existir diferencias en los totales debido al redondeo. 
Cifras preliminares. 
Fuente: SAT..</t>
  </si>
  <si>
    <t>Cuadro 10. Impuesto Especial sobre Producción y Servicios 
Enero-junio, 2022</t>
  </si>
  <si>
    <t>Cuadro 11. Padrón de beneficiarios de los estímulos fiscales
Cierre a junio 2022</t>
  </si>
  <si>
    <t>Nota: Las asignaciones de roles pueden duplicarse debido a que el beneficio de IVA e ISR puede asignarse a un mismo contribuyente. A partir de enero 2021, los Grandes Contribuyentes incluyen los contribuyentes competencia de Hidrocarburos. 
Cifras preliminares. 
Fuente: SAT.</t>
  </si>
  <si>
    <t>Cuadro 12. Estimación del costo del estímulo
Enero-junio</t>
  </si>
  <si>
    <t>1/ Incluye cifras de la Administración General de Hidrocarburos. 
2/ Incluye cifras de la Administración General de Auditoría de Comercio Exterior.
3/ Considera las acciones realizadas por eficiencia recaudatoria.
Nota: para 2018 no se identificaron acciones ni cobros de cobranza coactiva. Pueden existir diferencias en los totales y en los porcentajes debido al redondeo. 
Cifras preliminares. 
Fuente: SAT.</t>
  </si>
  <si>
    <t>Servidores y contribuyentes</t>
  </si>
  <si>
    <t>Enero-diciembre 2020</t>
  </si>
  <si>
    <t>Enero-diciembre 2021</t>
  </si>
  <si>
    <t>Enero-junio 2022</t>
  </si>
  <si>
    <t>Enero 2020 – junio 2022</t>
  </si>
  <si>
    <r>
      <t>2022</t>
    </r>
    <r>
      <rPr>
        <vertAlign val="superscript"/>
        <sz val="9"/>
        <color indexed="8"/>
        <rFont val="Montserrat"/>
        <family val="0"/>
      </rPr>
      <t>1/</t>
    </r>
  </si>
  <si>
    <t>Nota: La cifra de declaraciones contempla el total de declaraciones anuales del ejercicio fiscal. 2022 considera Declaraciones presentadas al 30 de junio. 
Pueden existir diferencias en los totales y en los porcentajes debido al redondeo. 
Cifras preliminares. 
Fuente: SAT.</t>
  </si>
  <si>
    <t>-0- La variación es igual o superior a 500%. 
Pueden existir diferencias en los totales y en los porcentajes debido al redondeo. 
Cifras preliminares. 
Fuente: SAT.</t>
  </si>
  <si>
    <t xml:space="preserve">Las cifras incluyen los trámites resueltos mediante el Formato Electrónico de Devolución (FED) y devoluciones automáticas del Impuesto sobre la Renta de Personas Físicas. Considera las resoluciones positivas (autorizada total, autorizada parcial con remanente negado y autorizada parcial con remanente disponible) y negativas (desistida, negada y cancelada). 
Pueden existir diferencias en los totales y en los porcentajes debido al redondeo. 
Cifras preliminares. 
Fuente: SAT. </t>
  </si>
  <si>
    <t xml:space="preserve">
Incluye todos los impuestos. Excluye devoluciones automáticas. 
Pueden existir diferencias en los totales debido al redondeo. 
Cifras preliminares. 
Fuente: SAT.</t>
  </si>
  <si>
    <t>Nota: La información correspondiente a “altas” considera registros temporales
Pueden existir diferencias en los totales debido al redondeo. 
Cifras preliminares. 
Fuente: SAT.</t>
  </si>
  <si>
    <t>Altas</t>
  </si>
  <si>
    <t>Var. 
real (%)</t>
  </si>
  <si>
    <t>Activo total</t>
  </si>
  <si>
    <t>Activo circulante</t>
  </si>
  <si>
    <t>Pasivo total</t>
  </si>
  <si>
    <t>Patrimonio</t>
  </si>
  <si>
    <t xml:space="preserve">Pueden existir diferencias en los totales debido al redondeo.
Cifras preliminares. 
Fuente: SAT
</t>
  </si>
  <si>
    <r>
      <t>Saldo inicial enero</t>
    </r>
    <r>
      <rPr>
        <vertAlign val="superscript"/>
        <sz val="9"/>
        <color indexed="8"/>
        <rFont val="Montserrat"/>
        <family val="0"/>
      </rPr>
      <t>1/</t>
    </r>
  </si>
  <si>
    <t>Total de ingresos</t>
  </si>
  <si>
    <r>
      <t>Intereses</t>
    </r>
    <r>
      <rPr>
        <vertAlign val="superscript"/>
        <sz val="9"/>
        <color indexed="8"/>
        <rFont val="Montserrat"/>
        <family val="0"/>
      </rPr>
      <t>2/</t>
    </r>
  </si>
  <si>
    <t>Total de egresos</t>
  </si>
  <si>
    <t>Continuidad operativa</t>
  </si>
  <si>
    <r>
      <t>Otros gastos</t>
    </r>
    <r>
      <rPr>
        <vertAlign val="superscript"/>
        <sz val="9"/>
        <color indexed="8"/>
        <rFont val="Montserrat"/>
        <family val="0"/>
      </rPr>
      <t>3/</t>
    </r>
  </si>
  <si>
    <t>Saldo final junio</t>
  </si>
  <si>
    <t>Proyecto</t>
  </si>
  <si>
    <t>Por ejercer</t>
  </si>
  <si>
    <t>De continuidad operativa</t>
  </si>
  <si>
    <t>1/ Corresponde a los importes de Proyectos con contrato y Gastos inherentes al Fideicomiso del Programa Anual de Trabajo 2022 vigente del SAT.
2/ El importe reportado en el ejercido enero-junio 2022, corresponde a honorarios fiduciarios, paridad cambiaria y entero a la TESOFE de los productos financieros generados por la aportación inicial con recursos federales al segundo trimestre 2022.
Pueden existir diferencias en los totales debido al redondeo.
Cifras preliminares. 
Fuente: SAT</t>
  </si>
  <si>
    <r>
      <t>morales</t>
    </r>
    <r>
      <rPr>
        <vertAlign val="superscript"/>
        <sz val="8"/>
        <color indexed="8"/>
        <rFont val="Montserrat"/>
        <family val="0"/>
      </rPr>
      <t>1/</t>
    </r>
  </si>
  <si>
    <r>
      <t>físicas</t>
    </r>
    <r>
      <rPr>
        <vertAlign val="superscript"/>
        <sz val="8"/>
        <color indexed="8"/>
        <rFont val="Montserrat"/>
        <family val="0"/>
      </rPr>
      <t>2/</t>
    </r>
  </si>
  <si>
    <r>
      <t>Retenciones</t>
    </r>
    <r>
      <rPr>
        <vertAlign val="superscript"/>
        <sz val="8"/>
        <color indexed="8"/>
        <rFont val="Montserrat"/>
        <family val="0"/>
      </rPr>
      <t>3/</t>
    </r>
  </si>
  <si>
    <r>
      <t>Otros ingresos</t>
    </r>
    <r>
      <rPr>
        <vertAlign val="superscript"/>
        <sz val="8"/>
        <color indexed="8"/>
        <rFont val="Montserrat"/>
        <family val="0"/>
      </rPr>
      <t>4/</t>
    </r>
  </si>
  <si>
    <t>Agricultura, ganadería, aprovechamiento forestal, pesca y caza</t>
  </si>
  <si>
    <t>1/ Incluye la aportación inicial con cargo al presupuesto autorizado al SAT, entrega de recursos del FACLA, así como lo rendimientos obtenidos desde la fecha de su creación hasta el 31 de diciembre 2021. 
2/ Incluye otros ingresos y los productos financieros por la aportación inicial con recursos federales y de los recursos entregados por el FACLA.
3/ Corresponde a honorarios fiduciarios, paridad cambiaria y entero a la TESOFE de los productos financieros generados por la aportación inicial de recursos federales, pagados al segundo trimestre de 2022. 
Pueden existir diferencias en los totales debido al redondeo.
Cifras preliminares. 
Fuente: SAT</t>
  </si>
  <si>
    <r>
      <t>Comercio exterior</t>
    </r>
    <r>
      <rPr>
        <vertAlign val="superscript"/>
        <sz val="8"/>
        <color indexed="8"/>
        <rFont val="Montserrat"/>
        <family val="0"/>
      </rPr>
      <t>2/</t>
    </r>
  </si>
  <si>
    <r>
      <t>Otros</t>
    </r>
    <r>
      <rPr>
        <vertAlign val="superscript"/>
        <sz val="10"/>
        <rFont val="Montserrat"/>
        <family val="0"/>
      </rPr>
      <t>2/</t>
    </r>
  </si>
  <si>
    <r>
      <t>Otros Auxiliares</t>
    </r>
    <r>
      <rPr>
        <vertAlign val="superscript"/>
        <sz val="10"/>
        <rFont val="Montserrat"/>
        <family val="0"/>
      </rPr>
      <t>3/</t>
    </r>
  </si>
  <si>
    <r>
      <t>Contribuyente / Sector</t>
    </r>
    <r>
      <rPr>
        <vertAlign val="superscript"/>
        <sz val="8"/>
        <rFont val="Montserrat"/>
        <family val="0"/>
      </rPr>
      <t>1/</t>
    </r>
  </si>
  <si>
    <r>
      <t>Chetumal</t>
    </r>
    <r>
      <rPr>
        <vertAlign val="superscript"/>
        <sz val="8"/>
        <rFont val="Montserrat"/>
        <family val="0"/>
      </rPr>
      <t>1/</t>
    </r>
  </si>
  <si>
    <r>
      <t>Frontera Sur</t>
    </r>
    <r>
      <rPr>
        <vertAlign val="superscript"/>
        <sz val="8"/>
        <rFont val="Montserrat"/>
        <family val="0"/>
      </rPr>
      <t>1/</t>
    </r>
  </si>
  <si>
    <r>
      <t xml:space="preserve">1/ Contrabando incluye los delitos de contrabando, equiparable al contrabando y presunciones de contrabando. 
2/ Acceso ilícito a sistemas y equipos de informática.
3/ Otros incluye los demás delitos que se han denunciado tales como robo, delitos en relación al RFC, impresión ilegal de comprobantes, entre otros.
</t>
    </r>
    <r>
      <rPr>
        <sz val="10"/>
        <rFont val="Montserrat"/>
        <family val="0"/>
      </rPr>
      <t xml:space="preserve">4/ Incluye sentencias y acuerdos reparatorios. </t>
    </r>
    <r>
      <rPr>
        <sz val="10"/>
        <color indexed="10"/>
        <rFont val="Montserrat"/>
        <family val="0"/>
      </rPr>
      <t xml:space="preserve">
</t>
    </r>
    <r>
      <rPr>
        <sz val="10"/>
        <color theme="1"/>
        <rFont val="Montserrat"/>
        <family val="2"/>
      </rPr>
      <t>Cifras preliminares. Fuente: SAT</t>
    </r>
  </si>
  <si>
    <r>
      <t>Monto Programado Vigente 2022</t>
    </r>
    <r>
      <rPr>
        <vertAlign val="superscript"/>
        <sz val="9"/>
        <rFont val="Montserrat"/>
        <family val="0"/>
      </rPr>
      <t>1/</t>
    </r>
  </si>
  <si>
    <r>
      <t>Otros gastos</t>
    </r>
    <r>
      <rPr>
        <vertAlign val="superscript"/>
        <sz val="9"/>
        <rFont val="Montserrat"/>
        <family val="0"/>
      </rPr>
      <t>2/</t>
    </r>
  </si>
  <si>
    <t xml:space="preserve">Fuente: Banco Mundial, 2022. Prospectos Económicos Globales. </t>
  </si>
  <si>
    <t xml:space="preserve"> Industrias manufactureras </t>
  </si>
  <si>
    <t xml:space="preserve"> Comercio al por mayor </t>
  </si>
  <si>
    <t xml:space="preserve"> Servicios financieros y de seguros </t>
  </si>
  <si>
    <t xml:space="preserve"> Comercio al por menor </t>
  </si>
  <si>
    <t xml:space="preserve"> Servicios profesionales, científicos y técnicos </t>
  </si>
  <si>
    <t xml:space="preserve"> Actividades del gobierno y de organismos internacionales y extraterritoriales </t>
  </si>
  <si>
    <t xml:space="preserve"> Servicios de apoyo a los negocios y manejo de desechos y servicios de remediación </t>
  </si>
  <si>
    <t xml:space="preserve"> Transportes, correos y almacenamiento </t>
  </si>
  <si>
    <t xml:space="preserve"> Servicios educativos </t>
  </si>
  <si>
    <t xml:space="preserve"> Servicios inmobiliarios y de alquiler de bienes muebles e intangibles </t>
  </si>
  <si>
    <t xml:space="preserve"> Servicios de salud y de asistencia social </t>
  </si>
  <si>
    <t xml:space="preserve"> Minería </t>
  </si>
  <si>
    <t xml:space="preserve"> Información en medios masivos </t>
  </si>
  <si>
    <t xml:space="preserve"> Construcción </t>
  </si>
  <si>
    <t xml:space="preserve"> Dirección de corporativos y empresas </t>
  </si>
  <si>
    <t xml:space="preserve">Agricultura, ganadería, aprovechamiento forestal, pesca y caza </t>
  </si>
  <si>
    <t xml:space="preserve"> Electricidad, agua y suministro de gas por ductos al consumidor final </t>
  </si>
  <si>
    <t xml:space="preserve"> Servicios de alojamiento temporal y de preparación de alimentos y bebidas </t>
  </si>
  <si>
    <t xml:space="preserve"> Otros servicios excepto actividades del gobierno </t>
  </si>
  <si>
    <t xml:space="preserve"> Servicios de esparcimiento culturales y deportivos, y otros servicios recreativos </t>
  </si>
  <si>
    <r>
      <t xml:space="preserve">Nota: Los datos son acumulados históricos desde 2011 para el número de emisores y desde 2005 para el número de facturas. 
</t>
    </r>
    <r>
      <rPr>
        <vertAlign val="superscript"/>
        <sz val="8"/>
        <color indexed="8"/>
        <rFont val="Montserrat"/>
        <family val="0"/>
      </rPr>
      <t>1/</t>
    </r>
    <r>
      <rPr>
        <sz val="8"/>
        <color indexed="8"/>
        <rFont val="Montserrat"/>
        <family val="0"/>
      </rPr>
      <t xml:space="preserve"> Las cifras corresponden al mes de junio. 
Cifras preliminares. Fuente: SAT.</t>
    </r>
  </si>
  <si>
    <r>
      <t>Expectativa de crecimiento del PIB</t>
    </r>
    <r>
      <rPr>
        <b/>
        <sz val="9"/>
        <color indexed="8"/>
        <rFont val="Montserrat"/>
        <family val="0"/>
      </rPr>
      <t xml:space="preserve"> (%)</t>
    </r>
  </si>
  <si>
    <t>Cuadro 14. Eficiencia recaudatoria 
Enero-junio</t>
  </si>
  <si>
    <t>Cuadro 16. Servidores públicos y contribuyentes denunciados
2020 a enero-junio 2022</t>
  </si>
  <si>
    <t>Cuadro 13. Cobranza sin necesidad de judicialización
Enero-junio</t>
  </si>
  <si>
    <t>Cuadro 15. Recaudación por actos de fiscalización
Enero-junio</t>
  </si>
  <si>
    <t>1/ Incluye cifras de la Administración General de Hidrocarburos. 
2/ Incluye cifras de la Administración General de Auditoría de Comercio Exterior.
Pueden existir diferencias en los totales y en los porcentajes debido al redondeo. 
Cifras preliminares. 
Fuente: SAT.</t>
  </si>
  <si>
    <r>
      <t>Contrabando</t>
    </r>
    <r>
      <rPr>
        <vertAlign val="superscript"/>
        <sz val="10"/>
        <color indexed="9"/>
        <rFont val="Montserrat"/>
        <family val="2"/>
      </rPr>
      <t>1/</t>
    </r>
  </si>
  <si>
    <r>
      <t>Acceso a sistemas</t>
    </r>
    <r>
      <rPr>
        <vertAlign val="superscript"/>
        <sz val="10"/>
        <color indexed="9"/>
        <rFont val="Montserrat"/>
        <family val="2"/>
      </rPr>
      <t>/2</t>
    </r>
  </si>
  <si>
    <r>
      <t>Otros</t>
    </r>
    <r>
      <rPr>
        <vertAlign val="superscript"/>
        <sz val="10"/>
        <color indexed="9"/>
        <rFont val="Montserrat"/>
        <family val="2"/>
      </rPr>
      <t>/3</t>
    </r>
  </si>
  <si>
    <r>
      <t>Total de sentencias</t>
    </r>
    <r>
      <rPr>
        <vertAlign val="superscript"/>
        <sz val="10"/>
        <color indexed="9"/>
        <rFont val="Montserrat"/>
        <family val="2"/>
      </rPr>
      <t>4/</t>
    </r>
  </si>
  <si>
    <r>
      <t xml:space="preserve"> Otros</t>
    </r>
    <r>
      <rPr>
        <vertAlign val="superscript"/>
        <sz val="8"/>
        <color indexed="8"/>
        <rFont val="Montserrat"/>
        <family val="0"/>
      </rPr>
      <t xml:space="preserve">5/ </t>
    </r>
  </si>
  <si>
    <r>
      <t xml:space="preserve"> Otros auxiliares</t>
    </r>
    <r>
      <rPr>
        <vertAlign val="superscript"/>
        <sz val="8"/>
        <color indexed="8"/>
        <rFont val="Montserrat"/>
        <family val="0"/>
      </rPr>
      <t>6/</t>
    </r>
  </si>
  <si>
    <t>Cuadro 17. Contribuyentes y facturas</t>
  </si>
  <si>
    <t>Cuadro 18. Declaraciones anuales de todos los ejercicios
Enero-junio</t>
  </si>
  <si>
    <t>Cuadro 20. Devoluciones totales pagadas
Enero-junio</t>
  </si>
  <si>
    <t>Cuadro 21. Número de devoluciones tributarias pagadas
Enero-junio</t>
  </si>
  <si>
    <t>Cuadro 22. Tiempo de devoluciones
2020-2021, enero-junio 2022</t>
  </si>
  <si>
    <t>Cuadro 23 Administración de la cartera de créditos fiscales
Diciembre 2021-junio 2022</t>
  </si>
  <si>
    <t>Cuadro 25. Recaudación por operaciones de comercio exterior
Enero-junio</t>
  </si>
  <si>
    <t>Cuadro 26. Monto en perjuicio al fisco
Histórico anual</t>
  </si>
  <si>
    <t>Cuadro 27. Balance general</t>
  </si>
  <si>
    <t>Cuadro 28. Flujo de efectivo</t>
  </si>
  <si>
    <t>Cuadro 29. FAPA. Recursos aplicados</t>
  </si>
  <si>
    <t>Cuadro 24. Juicios en sentencia definitiva favorables al SAT, enero-junio</t>
  </si>
  <si>
    <t>Cifras preliminares. Fuente: SAT.</t>
  </si>
  <si>
    <t>Nota: Cifras correspondientes al padrón de contribuyentes activos, excluye los registrados “sin obligaciones” y “sin régimen”. Un contribuyente puede tributar en más de un régimen. 
1/ Incluye 70,605 personas físicas del padrón de Grandes Contribuyentes, por un monto de 37 mdp; los cuales no se encuentran en los rubros desglosados.
2/ El padrón de Grandes Contribuyentes está constituido por los padrones de Grandes Contribuyentes e Hidrocarburos, para efectos de la presentación se excluyen a las personas físicas grandes contribuyentes; estos últimos solo se encuentran en el total. 
3/ RESICO: Régimen Simplificado de Confianza. Son los contribuyentes que ya migraron al nuevo régimen, aunque el potencial es mayor.
4/ Personas físicas no asalariadas y excluye a las personas físicas grandes contribuyentes.
Pueden existir diferencias en los totales y en los porcentajes debido al redondeo.   
Cifras preliminares. 
Fuente: SAT.</t>
  </si>
  <si>
    <r>
      <rPr>
        <b/>
        <sz val="9"/>
        <color indexed="47"/>
        <rFont val="Montserrat"/>
        <family val="0"/>
      </rPr>
      <t>´</t>
    </r>
    <r>
      <rPr>
        <b/>
        <sz val="9"/>
        <color indexed="8"/>
        <rFont val="Montserrat"/>
        <family val="0"/>
      </rPr>
      <t>Junio 2022</t>
    </r>
  </si>
  <si>
    <r>
      <rPr>
        <b/>
        <sz val="9"/>
        <color indexed="47"/>
        <rFont val="Montserrat"/>
        <family val="0"/>
      </rPr>
      <t>´</t>
    </r>
    <r>
      <rPr>
        <b/>
        <sz val="9"/>
        <color indexed="8"/>
        <rFont val="Montserrat"/>
        <family val="0"/>
      </rPr>
      <t>Enero 2022</t>
    </r>
  </si>
  <si>
    <t>Cifras preliminares.
Fuente: SAT.</t>
  </si>
  <si>
    <t>Pueden existir diferencias en los totales y en las variaciones debido al redondeo. 
Cifras preliminares.
Fuente: SAT</t>
  </si>
  <si>
    <t>* Las cifras corresponden al mes de junio
Pueden existir diferencias en los totales y en las variaciones debido al redondeo.
Cifras preliminares.
Fuente: SAT</t>
  </si>
  <si>
    <t>Con fines no lucrativos</t>
  </si>
  <si>
    <t>Opcional para grupos de sociedades</t>
  </si>
  <si>
    <r>
      <t>Simplificado de confianza</t>
    </r>
    <r>
      <rPr>
        <vertAlign val="superscript"/>
        <sz val="8"/>
        <color indexed="8"/>
        <rFont val="Montserrat"/>
        <family val="0"/>
      </rPr>
      <t>2/</t>
    </r>
  </si>
  <si>
    <t>Residente en el extranjero sin establecimiento permanente en México</t>
  </si>
  <si>
    <r>
      <t>De los coordinados</t>
    </r>
    <r>
      <rPr>
        <vertAlign val="superscript"/>
        <sz val="8"/>
        <color indexed="8"/>
        <rFont val="Montserrat"/>
        <family val="0"/>
      </rPr>
      <t>3/</t>
    </r>
  </si>
  <si>
    <t>Sociedades cooperativas de producción que optan por diferir sus ingresos</t>
  </si>
  <si>
    <t>Actividades agrícolas, ganaderas, silvícolas y pesqueras</t>
  </si>
  <si>
    <t>Con actividades empresariales y profesionales</t>
  </si>
  <si>
    <t>Ingresos por dividendos (socios y accionistas)</t>
  </si>
  <si>
    <t>Ingresos por intereses</t>
  </si>
  <si>
    <t xml:space="preserve">De incorporación fiscal </t>
  </si>
  <si>
    <t>Actividades empresariales con ingresos a través de plataformas tecnológicas</t>
  </si>
  <si>
    <r>
      <t>Sueldos y salarios e ingresos asimilados a salarios</t>
    </r>
    <r>
      <rPr>
        <vertAlign val="superscript"/>
        <sz val="8"/>
        <color indexed="8"/>
        <rFont val="Montserrat"/>
        <family val="0"/>
      </rPr>
      <t>4/</t>
    </r>
  </si>
  <si>
    <r>
      <t>Sin régimen</t>
    </r>
    <r>
      <rPr>
        <vertAlign val="superscript"/>
        <sz val="8"/>
        <color indexed="8"/>
        <rFont val="Montserrat"/>
        <family val="0"/>
      </rPr>
      <t>5/</t>
    </r>
  </si>
  <si>
    <t>Sin obligaciones fiscales</t>
  </si>
  <si>
    <t>Cumplimiento de Obligaciones</t>
  </si>
  <si>
    <t>Vigilancia Profunda</t>
  </si>
  <si>
    <t>Cobranza Coactiva</t>
  </si>
  <si>
    <t>Cuadro 19. Declaraciones anuales de ISR personas morales en el ejercicio fiscal
 Cierre al 30 de junio</t>
  </si>
  <si>
    <t>Número de Créditos</t>
  </si>
  <si>
    <t>Monto en millones de pesos</t>
  </si>
  <si>
    <t>Jun-2022</t>
  </si>
  <si>
    <r>
      <t>Cuadro 7. Recaudación de la Agencia Nacional de Aduanas de México</t>
    </r>
    <r>
      <rPr>
        <vertAlign val="superscript"/>
        <sz val="10"/>
        <rFont val="Montserrat"/>
        <family val="0"/>
      </rPr>
      <t>1/</t>
    </r>
  </si>
  <si>
    <t>1/ Para efectos de presentación, se considera la recaudación de ingresos federales aduaneros establecidos en el Reglamento Interior de la Agencia Nacional de Aduanas de México (ANAM). 
2/ Aprovechamientos por cuotas compensatorias. 
Nota: La serie histórica se presenta para fines comparativos, ya que la ANAM se crea a partir de enero de 2022. 
n.a. No aplica.
n.s. No significativo. 
Pueden existir diferencias en los totales y en los porcentajes debido al redondeo.
Cifras preliminares. 
Fuente: SAT.</t>
  </si>
  <si>
    <t>Enero-junio</t>
  </si>
  <si>
    <t>1/ Incluye ISAN, Accesorios, IAEEH e impuestos vigentes en años anteriores.
2/ Incluye la recaudación que reporta el Auxiliar Aduanas, más los Impuestos al Comercio Exterior (ICE) reportados por las Administraciones Desconcentradas de Recaudación y Entidades Federativas.
3/ Impuestos al Comercio Exterior (ICE), consideran el Impuesto General de Importación (IGI) y el Impuesto General de Exportación (IGE).
4/ Incluye ISAN y accesorios reportados por la ANAM.
Pueden existir diferencias en los totales y en los porcentajes debido al redondeo.
Cifras preliminares. Fuente: SAT.</t>
  </si>
  <si>
    <t>1/ Estímulos con entrada en vigor a partir de 2021.
Para las Regiones Fronterizas se considera lo declarado por los contribuyentes en su determinación de ISR e IVA mensual al último día del mes de vencimiento cumplido reportado para cada año (30 de junio).
Para la zona libre de Chetumal se consideran las contribuciones del Impuesto General de Importación (IGI) y Derecho de Trámite Aduanero (DTA) conforme al DECRETO de la zona libre Chetumal.
n.a. No aplica. 
Pueden existir diferencias en los totales y en los porcentajes debido al redondeo.
Cifras preliminares. 
Fuente SAT.</t>
  </si>
  <si>
    <t>Nota: para 2018 no se cuenta con cobranza coactiva.
Pueden existir diferencias en los totales y en los porcentajes debido al redondeo
n.d. No disponible.
Cifras preliminares. Fuente: SAT.</t>
  </si>
  <si>
    <t>Variación anual (%)</t>
  </si>
  <si>
    <t>Ejercido hasta 2020</t>
  </si>
  <si>
    <t>1/ Se considera la recaudación tributaria neta por contribuyente con el régimen activo más reciente registrado al periodo actual reportado.
2/ Para el Régimen Simplificado de Confianza, en 2022 se incluye la recaudación tributaria neta pagada por los contribuyentes que puede incluir otros ejercicios e impuestos, para 2021 se consideró la recaudación tributaria neta en el régimen activo reportado a junio de 2021. 
3/ Es el régimen en el que tributan exclusivamente las personas morales que administran y operan activos fijos o activos fijos y terrenos de la actividad del autotransporte terrestre de carga o de pasajeros. 
4/ Las retenciones de ISR por Sueldos y Salarios se contabilizan a través de los empleadores, que son los que retienen y enteran el impuesto. 
5/ Incluye recaudación que no puede ser asociada a un contribuyente, como la reportada por Entidades Federativas y Tesorería de la Federación, como Auxiliares. 
n.a. No aplica.
Pueden existir diferencias en los totales y en los porcentajes debido al redondeo. 
Cifras preliminares. Fuente: SAT.</t>
  </si>
  <si>
    <t>1/ Recaudación cobrada con intervención de la autoridad fiscal. Considera cifras en efectivo y virtuales, para efectos indicativos.
2/ Considera las acciones realizadas en materia de cobranza coactiva.
Pueden existir diferencias en los totales debido al redondeo. 
Cifras preliminares. 
Fuente: SAT.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</si>
</sst>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
    <numFmt numFmtId="169" formatCode="#,##0_ ;\-#,##0\ "/>
    <numFmt numFmtId="170" formatCode="#,##0,"/>
    <numFmt numFmtId="171" formatCode="#,##0.0,,"/>
    <numFmt numFmtId="172" formatCode="[$-80A]dddd\,\ d&quot; de &quot;mmmm&quot; de &quot;yyyy"/>
    <numFmt numFmtId="173" formatCode="[$-80A]hh:mm:ss\ AM/PM"/>
  </numFmts>
  <fonts count="86">
    <font>
      <sz val="10"/>
      <color theme="1"/>
      <name val="Montserrat"/>
      <family val="2"/>
    </font>
    <font>
      <sz val="11"/>
      <color indexed="8"/>
      <name val="Calibri"/>
      <family val="2"/>
    </font>
    <font>
      <b/>
      <sz val="10"/>
      <color indexed="8"/>
      <name val="Montserrat"/>
      <family val="0"/>
    </font>
    <font>
      <b/>
      <sz val="10"/>
      <name val="Montserrat"/>
      <family val="0"/>
    </font>
    <font>
      <b/>
      <sz val="9"/>
      <color indexed="8"/>
      <name val="Montserrat"/>
      <family val="0"/>
    </font>
    <font>
      <sz val="9"/>
      <color indexed="8"/>
      <name val="Montserrat"/>
      <family val="0"/>
    </font>
    <font>
      <sz val="8"/>
      <color indexed="8"/>
      <name val="Montserrat"/>
      <family val="0"/>
    </font>
    <font>
      <sz val="10"/>
      <name val="Montserrat"/>
      <family val="2"/>
    </font>
    <font>
      <vertAlign val="superscript"/>
      <sz val="9"/>
      <color indexed="8"/>
      <name val="Montserrat"/>
      <family val="0"/>
    </font>
    <font>
      <vertAlign val="superscript"/>
      <sz val="9"/>
      <color indexed="9"/>
      <name val="Montserrat"/>
      <family val="0"/>
    </font>
    <font>
      <vertAlign val="superscript"/>
      <sz val="8"/>
      <color indexed="8"/>
      <name val="Montserrat"/>
      <family val="0"/>
    </font>
    <font>
      <b/>
      <vertAlign val="superscript"/>
      <sz val="9"/>
      <color indexed="8"/>
      <name val="Montserrat"/>
      <family val="0"/>
    </font>
    <font>
      <b/>
      <vertAlign val="superscript"/>
      <sz val="9"/>
      <color indexed="9"/>
      <name val="Montserrat"/>
      <family val="0"/>
    </font>
    <font>
      <vertAlign val="superscript"/>
      <sz val="10"/>
      <name val="Montserrat"/>
      <family val="0"/>
    </font>
    <font>
      <sz val="10"/>
      <color indexed="10"/>
      <name val="Montserrat"/>
      <family val="0"/>
    </font>
    <font>
      <vertAlign val="superscript"/>
      <sz val="8"/>
      <name val="Montserrat"/>
      <family val="0"/>
    </font>
    <font>
      <b/>
      <sz val="8"/>
      <name val="Montserrat"/>
      <family val="0"/>
    </font>
    <font>
      <b/>
      <sz val="9"/>
      <name val="Montserrat"/>
      <family val="0"/>
    </font>
    <font>
      <sz val="9"/>
      <name val="Montserrat"/>
      <family val="0"/>
    </font>
    <font>
      <vertAlign val="superscript"/>
      <sz val="9"/>
      <name val="Montserrat"/>
      <family val="0"/>
    </font>
    <font>
      <vertAlign val="superscript"/>
      <sz val="10"/>
      <color indexed="9"/>
      <name val="Montserrat"/>
      <family val="2"/>
    </font>
    <font>
      <b/>
      <sz val="9"/>
      <color indexed="47"/>
      <name val="Montserrat"/>
      <family val="0"/>
    </font>
    <font>
      <sz val="10"/>
      <color indexed="8"/>
      <name val="Montserra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Montserrat"/>
      <family val="2"/>
    </font>
    <font>
      <sz val="10"/>
      <color indexed="8"/>
      <name val="Calibri"/>
      <family val="2"/>
    </font>
    <font>
      <sz val="9"/>
      <color indexed="9"/>
      <name val="Montserrat"/>
      <family val="0"/>
    </font>
    <font>
      <b/>
      <sz val="8"/>
      <color indexed="8"/>
      <name val="Montserrat"/>
      <family val="0"/>
    </font>
    <font>
      <b/>
      <sz val="9"/>
      <color indexed="9"/>
      <name val="Montserrat"/>
      <family val="0"/>
    </font>
    <font>
      <b/>
      <sz val="6"/>
      <color indexed="8"/>
      <name val="Montserrat"/>
      <family val="0"/>
    </font>
    <font>
      <b/>
      <sz val="10"/>
      <color indexed="9"/>
      <name val="Montserrat"/>
      <family val="0"/>
    </font>
    <font>
      <b/>
      <sz val="9.5"/>
      <color indexed="8"/>
      <name val="Montserrat"/>
      <family val="0"/>
    </font>
    <font>
      <sz val="7"/>
      <color indexed="8"/>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Montserrat"/>
      <family val="0"/>
    </font>
    <font>
      <sz val="9"/>
      <color theme="1"/>
      <name val="Montserrat"/>
      <family val="0"/>
    </font>
    <font>
      <sz val="10"/>
      <color theme="0"/>
      <name val="Montserrat"/>
      <family val="2"/>
    </font>
    <font>
      <b/>
      <sz val="9"/>
      <color rgb="FF000000"/>
      <name val="Montserrat"/>
      <family val="0"/>
    </font>
    <font>
      <sz val="9"/>
      <color rgb="FF000000"/>
      <name val="Montserrat"/>
      <family val="0"/>
    </font>
    <font>
      <b/>
      <sz val="9"/>
      <color theme="1"/>
      <name val="Montserrat"/>
      <family val="0"/>
    </font>
    <font>
      <b/>
      <sz val="10"/>
      <color theme="1"/>
      <name val="Montserrat"/>
      <family val="0"/>
    </font>
    <font>
      <sz val="10"/>
      <color theme="1"/>
      <name val="Calibri"/>
      <family val="2"/>
    </font>
    <font>
      <sz val="9"/>
      <color rgb="FFFFFFFF"/>
      <name val="Montserrat"/>
      <family val="0"/>
    </font>
    <font>
      <sz val="8"/>
      <color rgb="FF000000"/>
      <name val="Montserrat"/>
      <family val="0"/>
    </font>
    <font>
      <b/>
      <sz val="8"/>
      <color rgb="FF000000"/>
      <name val="Montserrat"/>
      <family val="0"/>
    </font>
    <font>
      <b/>
      <sz val="8"/>
      <color theme="1"/>
      <name val="Montserrat"/>
      <family val="0"/>
    </font>
    <font>
      <b/>
      <sz val="10"/>
      <color rgb="FF000000"/>
      <name val="Montserrat"/>
      <family val="0"/>
    </font>
    <font>
      <sz val="8"/>
      <color theme="1"/>
      <name val="Montserrat"/>
      <family val="2"/>
    </font>
    <font>
      <b/>
      <sz val="9"/>
      <color rgb="FFFFFFFF"/>
      <name val="Montserrat"/>
      <family val="0"/>
    </font>
    <font>
      <b/>
      <sz val="6"/>
      <color theme="1"/>
      <name val="Montserrat"/>
      <family val="0"/>
    </font>
    <font>
      <b/>
      <sz val="10"/>
      <color rgb="FFFFFFFF"/>
      <name val="Montserrat"/>
      <family val="0"/>
    </font>
    <font>
      <b/>
      <sz val="10"/>
      <color theme="0"/>
      <name val="Montserrat"/>
      <family val="2"/>
    </font>
    <font>
      <b/>
      <sz val="9.5"/>
      <color theme="1"/>
      <name val="Montserrat"/>
      <family val="0"/>
    </font>
    <font>
      <sz val="7"/>
      <color theme="1"/>
      <name val="Montserrat"/>
      <family val="0"/>
    </font>
    <font>
      <sz val="7"/>
      <color rgb="FF000000"/>
      <name val="Montserrat"/>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D4C19C"/>
        <bgColor indexed="64"/>
      </patternFill>
    </fill>
    <fill>
      <patternFill patternType="solid">
        <fgColor rgb="FFFFFFFF"/>
        <bgColor indexed="64"/>
      </patternFill>
    </fill>
    <fill>
      <patternFill patternType="solid">
        <fgColor theme="0" tint="-0.149959996342659"/>
        <bgColor indexed="64"/>
      </patternFill>
    </fill>
    <fill>
      <patternFill patternType="solid">
        <fgColor rgb="FFD4C199"/>
        <bgColor indexed="64"/>
      </patternFill>
    </fill>
    <fill>
      <patternFill patternType="solid">
        <fgColor rgb="FF98989A"/>
        <bgColor indexed="64"/>
      </patternFill>
    </fill>
    <fill>
      <patternFill patternType="solid">
        <fgColor rgb="FF9F2241"/>
        <bgColor indexed="64"/>
      </patternFill>
    </fill>
    <fill>
      <patternFill patternType="solid">
        <fgColor rgb="FFD4C49C"/>
        <bgColor indexed="64"/>
      </patternFill>
    </fill>
    <fill>
      <patternFill patternType="solid">
        <fgColor rgb="FF6F7271"/>
        <bgColor indexed="64"/>
      </patternFill>
    </fill>
    <fill>
      <patternFill patternType="solid">
        <fgColor rgb="FFDDC9A3"/>
        <bgColor indexed="64"/>
      </patternFill>
    </fill>
    <fill>
      <patternFill patternType="solid">
        <fgColor rgb="FF235B4E"/>
        <bgColor indexed="64"/>
      </patternFill>
    </fill>
    <fill>
      <patternFill patternType="solid">
        <fgColor rgb="FFBC955C"/>
        <bgColor indexed="64"/>
      </patternFill>
    </fill>
    <fill>
      <patternFill patternType="solid">
        <fgColor theme="0"/>
        <bgColor indexed="64"/>
      </patternFill>
    </fill>
    <fill>
      <patternFill patternType="solid">
        <fgColor theme="0" tint="-0.1499900072813034"/>
        <bgColor indexed="64"/>
      </patternFill>
    </fill>
    <fill>
      <patternFill patternType="solid">
        <fgColor rgb="FFA6A6A6"/>
        <bgColor indexed="64"/>
      </patternFill>
    </fill>
    <fill>
      <patternFill patternType="solid">
        <fgColor theme="2" tint="-0.09996999800205231"/>
        <bgColor indexed="64"/>
      </patternFill>
    </fill>
    <fill>
      <patternFill patternType="solid">
        <fgColor rgb="FF9D244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medium"/>
    </border>
    <border>
      <left/>
      <right style="medium">
        <color rgb="FF000000"/>
      </right>
      <top/>
      <bottom style="medium">
        <color rgb="FF000000"/>
      </bottom>
    </border>
    <border>
      <left/>
      <right style="medium"/>
      <top/>
      <bottom style="medium"/>
    </border>
    <border>
      <left/>
      <right/>
      <top style="medium"/>
      <bottom style="medium"/>
    </border>
    <border>
      <left style="medium"/>
      <right style="medium"/>
      <top style="medium"/>
      <bottom style="medium"/>
    </border>
    <border>
      <left/>
      <right style="medium"/>
      <top style="medium"/>
      <bottom style="medium"/>
    </border>
    <border>
      <left/>
      <right style="medium"/>
      <top style="medium"/>
      <bottom/>
    </border>
    <border>
      <left style="medium">
        <color rgb="FF000000"/>
      </left>
      <right style="medium">
        <color rgb="FF000000"/>
      </right>
      <top style="medium">
        <color rgb="FF000000"/>
      </top>
      <bottom style="medium">
        <color rgb="FF000000"/>
      </bottom>
    </border>
    <border>
      <left/>
      <right/>
      <top/>
      <bottom style="medium">
        <color rgb="FF000000"/>
      </bottom>
    </border>
    <border>
      <left style="medium"/>
      <right style="medium"/>
      <top style="medium"/>
      <bottom/>
    </border>
    <border>
      <left style="medium"/>
      <right style="medium"/>
      <top/>
      <bottom style="medium"/>
    </border>
    <border>
      <left style="medium">
        <color rgb="FFFFFFFF"/>
      </left>
      <right style="medium">
        <color rgb="FFFFFFFF"/>
      </right>
      <top style="medium">
        <color rgb="FFFFFFFF"/>
      </top>
      <bottom style="medium">
        <color rgb="FFFFFFFF"/>
      </bottom>
    </border>
    <border>
      <left/>
      <right style="medium">
        <color rgb="FFFFFFFF"/>
      </right>
      <top style="medium">
        <color rgb="FFFFFFFF"/>
      </top>
      <bottom style="medium">
        <color rgb="FFFFFFFF"/>
      </bottom>
    </border>
    <border>
      <left style="medium">
        <color rgb="FFFFFFFF"/>
      </left>
      <right style="medium">
        <color rgb="FFFFFFFF"/>
      </right>
      <top/>
      <bottom style="medium">
        <color rgb="FFFFFFFF"/>
      </bottom>
    </border>
    <border>
      <left/>
      <right style="medium">
        <color rgb="FFFFFFFF"/>
      </right>
      <top/>
      <bottom style="medium">
        <color rgb="FFFFFFFF"/>
      </bottom>
    </border>
    <border>
      <left/>
      <right/>
      <top style="medium">
        <color rgb="FF000000"/>
      </top>
      <bottom style="medium"/>
    </border>
    <border>
      <left/>
      <right/>
      <top style="medium"/>
      <bottom/>
    </border>
    <border>
      <left/>
      <right style="medium"/>
      <top/>
      <bottom/>
    </border>
    <border>
      <left/>
      <right/>
      <top style="medium">
        <color rgb="FF000000"/>
      </top>
      <bottom/>
    </border>
    <border>
      <left/>
      <right style="medium">
        <color rgb="FFFFFFFF"/>
      </right>
      <top style="medium">
        <color rgb="FFFFFFFF"/>
      </top>
      <bottom/>
    </border>
    <border>
      <left/>
      <right/>
      <top style="medium">
        <color rgb="FFFFFFFF"/>
      </top>
      <bottom/>
    </border>
    <border>
      <left/>
      <right/>
      <top/>
      <bottom style="medium">
        <color rgb="FFFFFFFF"/>
      </bottom>
    </border>
    <border>
      <left/>
      <right style="medium">
        <color rgb="FFFFFFFF"/>
      </right>
      <top/>
      <bottom/>
    </border>
    <border>
      <left/>
      <right/>
      <top style="thin"/>
      <bottom style="thin"/>
    </border>
    <border>
      <left/>
      <right/>
      <top style="medium">
        <color rgb="FF000000"/>
      </top>
      <bottom style="medium">
        <color rgb="FF000000"/>
      </bottom>
    </border>
    <border>
      <left style="medium"/>
      <right/>
      <top/>
      <bottom style="medium"/>
    </border>
    <border>
      <left style="medium"/>
      <right/>
      <top/>
      <bottom/>
    </border>
    <border>
      <left style="medium">
        <color rgb="FF000000"/>
      </left>
      <right style="medium">
        <color rgb="FF000000"/>
      </right>
      <top/>
      <bottom style="medium">
        <color rgb="FF000000"/>
      </bottom>
    </border>
    <border>
      <left/>
      <right style="medium"/>
      <top style="medium">
        <color rgb="FFFFFFFF"/>
      </top>
      <bottom/>
    </border>
    <border>
      <left/>
      <right style="medium"/>
      <top/>
      <bottom style="medium">
        <color rgb="FFFFFFFF"/>
      </bottom>
    </border>
    <border>
      <left/>
      <right style="medium"/>
      <top/>
      <bottom style="medium">
        <color rgb="FF000000"/>
      </bottom>
    </border>
    <border>
      <left/>
      <right/>
      <top style="thin"/>
      <bottom/>
    </border>
    <border>
      <left/>
      <right/>
      <top/>
      <bottom style="thin"/>
    </border>
    <border>
      <left style="medium"/>
      <right style="medium"/>
      <top/>
      <bottom style="medium">
        <color rgb="FF000000"/>
      </bottom>
    </border>
    <border>
      <left style="medium"/>
      <right/>
      <top style="medium"/>
      <bottom style="medium"/>
    </border>
    <border>
      <left/>
      <right style="medium">
        <color rgb="FF000000"/>
      </right>
      <top style="medium"/>
      <bottom style="medium"/>
    </border>
    <border>
      <left style="medium">
        <color rgb="FF000000"/>
      </left>
      <right/>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bottom/>
    </border>
    <border>
      <left/>
      <right style="medium">
        <color rgb="FFFFFFFF"/>
      </right>
      <top style="thin"/>
      <bottom/>
    </border>
    <border>
      <left style="medium">
        <color rgb="FFFFFFFF"/>
      </left>
      <right/>
      <top style="thin"/>
      <bottom style="medium">
        <color rgb="FFFFFFFF"/>
      </bottom>
    </border>
    <border>
      <left/>
      <right/>
      <top style="thin"/>
      <bottom style="medium">
        <color rgb="FFFFFFFF"/>
      </bottom>
    </border>
    <border>
      <left/>
      <right style="medium">
        <color rgb="FFFFFFFF"/>
      </right>
      <top style="thin"/>
      <bottom style="medium">
        <color rgb="FFFFFFFF"/>
      </bottom>
    </border>
    <border>
      <left style="medium">
        <color rgb="FFFFFFFF"/>
      </left>
      <right/>
      <top/>
      <bottom style="medium">
        <color rgb="FFFFFF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48"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534">
    <xf numFmtId="0" fontId="0" fillId="0" borderId="0" xfId="0" applyAlignment="1">
      <alignment/>
    </xf>
    <xf numFmtId="3" fontId="65" fillId="0" borderId="0" xfId="0" applyNumberFormat="1" applyFont="1" applyAlignment="1">
      <alignment horizontal="right" vertical="center" wrapText="1"/>
    </xf>
    <xf numFmtId="0" fontId="0" fillId="33" borderId="0" xfId="0" applyFont="1" applyFill="1" applyAlignment="1">
      <alignment horizontal="center" vertical="center"/>
    </xf>
    <xf numFmtId="0" fontId="48" fillId="0" borderId="0" xfId="0" applyFont="1" applyAlignment="1">
      <alignment vertical="center" wrapText="1"/>
    </xf>
    <xf numFmtId="0" fontId="66" fillId="0" borderId="0" xfId="0" applyFont="1" applyAlignment="1">
      <alignment horizontal="center" vertical="center"/>
    </xf>
    <xf numFmtId="3" fontId="66" fillId="0" borderId="0" xfId="0" applyNumberFormat="1" applyFont="1" applyAlignment="1">
      <alignment horizontal="right" vertical="center"/>
    </xf>
    <xf numFmtId="0" fontId="66" fillId="0" borderId="0" xfId="0" applyFont="1" applyAlignment="1">
      <alignment horizontal="right" vertical="center"/>
    </xf>
    <xf numFmtId="3" fontId="0" fillId="0" borderId="0" xfId="0" applyNumberFormat="1" applyAlignment="1">
      <alignment/>
    </xf>
    <xf numFmtId="166" fontId="0" fillId="0" borderId="0" xfId="0" applyNumberFormat="1" applyAlignment="1">
      <alignment/>
    </xf>
    <xf numFmtId="164" fontId="0" fillId="0" borderId="0" xfId="0" applyNumberFormat="1" applyAlignment="1">
      <alignment/>
    </xf>
    <xf numFmtId="3" fontId="0" fillId="33" borderId="0" xfId="0" applyNumberFormat="1" applyFont="1" applyFill="1" applyAlignment="1">
      <alignment horizontal="right" vertical="center"/>
    </xf>
    <xf numFmtId="9" fontId="0" fillId="0" borderId="0" xfId="56" applyFont="1" applyAlignment="1">
      <alignment/>
    </xf>
    <xf numFmtId="0" fontId="7" fillId="0" borderId="0" xfId="0" applyFont="1" applyAlignment="1">
      <alignment/>
    </xf>
    <xf numFmtId="167" fontId="7" fillId="0" borderId="0" xfId="47" applyNumberFormat="1" applyFont="1" applyAlignment="1">
      <alignment/>
    </xf>
    <xf numFmtId="0" fontId="67" fillId="0" borderId="0" xfId="0" applyFont="1" applyAlignment="1">
      <alignment/>
    </xf>
    <xf numFmtId="165" fontId="0" fillId="0" borderId="0" xfId="56" applyNumberFormat="1" applyFont="1" applyAlignment="1">
      <alignment/>
    </xf>
    <xf numFmtId="0" fontId="0" fillId="0" borderId="0" xfId="0" applyAlignment="1">
      <alignment horizontal="center"/>
    </xf>
    <xf numFmtId="0" fontId="0" fillId="0" borderId="0" xfId="0" applyAlignment="1">
      <alignment vertical="center"/>
    </xf>
    <xf numFmtId="164" fontId="67" fillId="0" borderId="0" xfId="0" applyNumberFormat="1" applyFont="1" applyAlignment="1">
      <alignment/>
    </xf>
    <xf numFmtId="165" fontId="67" fillId="0" borderId="0" xfId="56" applyNumberFormat="1" applyFont="1" applyAlignment="1">
      <alignment/>
    </xf>
    <xf numFmtId="3" fontId="68" fillId="33" borderId="0" xfId="0" applyNumberFormat="1" applyFont="1" applyFill="1" applyAlignment="1">
      <alignment horizontal="right" vertical="center"/>
    </xf>
    <xf numFmtId="3" fontId="69" fillId="0" borderId="0" xfId="0" applyNumberFormat="1" applyFont="1" applyAlignment="1">
      <alignment horizontal="right" vertical="center" wrapText="1"/>
    </xf>
    <xf numFmtId="3" fontId="69" fillId="33" borderId="0" xfId="0" applyNumberFormat="1" applyFont="1" applyFill="1" applyAlignment="1">
      <alignment horizontal="right" vertical="center" wrapText="1"/>
    </xf>
    <xf numFmtId="3" fontId="69" fillId="0" borderId="0" xfId="0" applyNumberFormat="1" applyFont="1" applyAlignment="1">
      <alignment horizontal="right" vertical="center"/>
    </xf>
    <xf numFmtId="0" fontId="66" fillId="0" borderId="0" xfId="0" applyFont="1" applyAlignment="1">
      <alignment horizontal="left" vertical="center" wrapText="1" indent="1"/>
    </xf>
    <xf numFmtId="3" fontId="69" fillId="33" borderId="0" xfId="0" applyNumberFormat="1" applyFont="1" applyFill="1" applyAlignment="1">
      <alignment horizontal="right" vertical="center"/>
    </xf>
    <xf numFmtId="0" fontId="69" fillId="33" borderId="0" xfId="0" applyFont="1" applyFill="1" applyAlignment="1">
      <alignment horizontal="right" vertical="center" wrapText="1"/>
    </xf>
    <xf numFmtId="0" fontId="69" fillId="0" borderId="0" xfId="0" applyFont="1" applyAlignment="1">
      <alignment horizontal="right" vertical="center" wrapText="1"/>
    </xf>
    <xf numFmtId="0" fontId="68" fillId="33" borderId="0" xfId="0" applyFont="1" applyFill="1" applyAlignment="1">
      <alignment horizontal="left" vertical="center" wrapText="1" indent="1"/>
    </xf>
    <xf numFmtId="0" fontId="69" fillId="33" borderId="0" xfId="0" applyFont="1" applyFill="1" applyAlignment="1">
      <alignment horizontal="right" vertical="center"/>
    </xf>
    <xf numFmtId="0" fontId="69" fillId="0" borderId="0" xfId="0" applyFont="1" applyAlignment="1">
      <alignment horizontal="left" vertical="center" wrapText="1" indent="2"/>
    </xf>
    <xf numFmtId="0" fontId="69" fillId="0" borderId="0" xfId="0" applyFont="1" applyAlignment="1">
      <alignment horizontal="right" vertical="center"/>
    </xf>
    <xf numFmtId="0" fontId="68" fillId="33" borderId="0" xfId="0" applyFont="1" applyFill="1" applyAlignment="1">
      <alignment horizontal="right" vertical="center"/>
    </xf>
    <xf numFmtId="0" fontId="0" fillId="33" borderId="10" xfId="0" applyFont="1" applyFill="1" applyBorder="1" applyAlignment="1">
      <alignment horizontal="left" vertical="center" indent="1"/>
    </xf>
    <xf numFmtId="0" fontId="0" fillId="0" borderId="10" xfId="0" applyFont="1" applyBorder="1" applyAlignment="1">
      <alignment horizontal="left" vertical="center" indent="2"/>
    </xf>
    <xf numFmtId="0" fontId="0" fillId="33" borderId="10" xfId="0" applyFont="1" applyFill="1" applyBorder="1" applyAlignment="1">
      <alignment horizontal="left" vertical="center" indent="2"/>
    </xf>
    <xf numFmtId="0" fontId="0" fillId="0" borderId="10" xfId="0" applyFont="1" applyBorder="1" applyAlignment="1">
      <alignment horizontal="left" vertical="center" indent="1"/>
    </xf>
    <xf numFmtId="164" fontId="0" fillId="0" borderId="0" xfId="0" applyNumberFormat="1" applyFont="1" applyAlignment="1">
      <alignment horizontal="right" vertical="center"/>
    </xf>
    <xf numFmtId="164" fontId="0" fillId="33" borderId="0" xfId="0" applyNumberFormat="1" applyFont="1" applyFill="1" applyAlignment="1">
      <alignment horizontal="right"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48" fillId="0" borderId="0" xfId="0" applyFont="1" applyAlignment="1">
      <alignment vertical="center" wrapText="1"/>
    </xf>
    <xf numFmtId="0" fontId="70" fillId="34" borderId="12"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9" fillId="33" borderId="11" xfId="0" applyFont="1" applyFill="1" applyBorder="1" applyAlignment="1">
      <alignment horizontal="right" vertical="center"/>
    </xf>
    <xf numFmtId="0" fontId="66" fillId="33" borderId="0" xfId="0" applyFont="1" applyFill="1" applyAlignment="1">
      <alignment horizontal="center" vertical="center"/>
    </xf>
    <xf numFmtId="3" fontId="66" fillId="33" borderId="0" xfId="0" applyNumberFormat="1" applyFont="1" applyFill="1" applyAlignment="1">
      <alignment horizontal="right" vertical="center"/>
    </xf>
    <xf numFmtId="0" fontId="66" fillId="0" borderId="11" xfId="0" applyFont="1" applyBorder="1" applyAlignment="1">
      <alignment horizontal="center" vertical="center"/>
    </xf>
    <xf numFmtId="3" fontId="66" fillId="0" borderId="11" xfId="0" applyNumberFormat="1" applyFont="1" applyBorder="1" applyAlignment="1">
      <alignment horizontal="right" vertical="center"/>
    </xf>
    <xf numFmtId="0" fontId="68" fillId="34" borderId="14" xfId="0" applyFont="1" applyFill="1" applyBorder="1" applyAlignment="1">
      <alignment horizontal="center" vertical="center" wrapText="1"/>
    </xf>
    <xf numFmtId="0" fontId="69" fillId="35" borderId="0" xfId="0" applyFont="1" applyFill="1" applyAlignment="1">
      <alignment horizontal="left" vertical="center" indent="2"/>
    </xf>
    <xf numFmtId="3" fontId="69" fillId="35" borderId="0" xfId="0" applyNumberFormat="1" applyFont="1" applyFill="1" applyAlignment="1">
      <alignment horizontal="right" vertical="center"/>
    </xf>
    <xf numFmtId="3" fontId="69" fillId="35" borderId="0" xfId="0" applyNumberFormat="1" applyFont="1" applyFill="1" applyAlignment="1">
      <alignment horizontal="right" vertical="center" wrapText="1"/>
    </xf>
    <xf numFmtId="0" fontId="69" fillId="33" borderId="0" xfId="0" applyFont="1" applyFill="1" applyAlignment="1">
      <alignment horizontal="center" vertical="center" wrapText="1"/>
    </xf>
    <xf numFmtId="0" fontId="69" fillId="35" borderId="0" xfId="0" applyFont="1" applyFill="1" applyAlignment="1">
      <alignment horizontal="right" vertical="center" wrapText="1"/>
    </xf>
    <xf numFmtId="0" fontId="69" fillId="33" borderId="11" xfId="0" applyFont="1" applyFill="1" applyBorder="1" applyAlignment="1">
      <alignment horizontal="right" vertical="center" wrapText="1"/>
    </xf>
    <xf numFmtId="3" fontId="69" fillId="33" borderId="11" xfId="0" applyNumberFormat="1" applyFont="1" applyFill="1" applyBorder="1" applyAlignment="1">
      <alignment horizontal="right" vertical="center"/>
    </xf>
    <xf numFmtId="3" fontId="69" fillId="33" borderId="11" xfId="0" applyNumberFormat="1" applyFont="1" applyFill="1" applyBorder="1" applyAlignment="1">
      <alignment horizontal="right" vertical="center" wrapText="1"/>
    </xf>
    <xf numFmtId="0" fontId="69" fillId="0" borderId="11" xfId="0" applyFont="1" applyBorder="1" applyAlignment="1">
      <alignment horizontal="right" vertical="center" wrapText="1"/>
    </xf>
    <xf numFmtId="0" fontId="69" fillId="33" borderId="0" xfId="0" applyFont="1" applyFill="1" applyBorder="1" applyAlignment="1">
      <alignment horizontal="right" vertical="center"/>
    </xf>
    <xf numFmtId="0" fontId="69" fillId="33" borderId="0" xfId="0" applyFont="1" applyFill="1" applyBorder="1" applyAlignment="1">
      <alignment horizontal="right" vertical="center" wrapText="1"/>
    </xf>
    <xf numFmtId="0" fontId="69" fillId="33" borderId="0" xfId="0" applyFont="1" applyFill="1" applyAlignment="1">
      <alignment horizontal="justify" vertical="center" wrapText="1"/>
    </xf>
    <xf numFmtId="0" fontId="66" fillId="0" borderId="0" xfId="0" applyFont="1" applyAlignment="1">
      <alignment horizontal="justify" vertical="center" wrapText="1"/>
    </xf>
    <xf numFmtId="0" fontId="66" fillId="33" borderId="0" xfId="0" applyFont="1" applyFill="1" applyAlignment="1">
      <alignment horizontal="justify" vertical="center" wrapText="1"/>
    </xf>
    <xf numFmtId="0" fontId="68" fillId="0" borderId="0" xfId="0" applyFont="1" applyAlignment="1">
      <alignment horizontal="justify" vertical="center" wrapText="1"/>
    </xf>
    <xf numFmtId="0" fontId="71" fillId="33" borderId="0" xfId="0" applyFont="1" applyFill="1" applyBorder="1" applyAlignment="1">
      <alignment horizontal="center" vertical="center"/>
    </xf>
    <xf numFmtId="0" fontId="72" fillId="0" borderId="0" xfId="0" applyFont="1" applyBorder="1" applyAlignment="1">
      <alignment vertical="center"/>
    </xf>
    <xf numFmtId="0" fontId="72" fillId="33" borderId="0" xfId="0" applyFont="1" applyFill="1" applyBorder="1" applyAlignment="1">
      <alignment vertical="center"/>
    </xf>
    <xf numFmtId="0" fontId="71" fillId="0" borderId="0" xfId="0" applyFont="1" applyBorder="1" applyAlignment="1">
      <alignment horizontal="center" vertical="center"/>
    </xf>
    <xf numFmtId="0" fontId="66" fillId="0" borderId="11" xfId="0" applyFont="1" applyBorder="1" applyAlignment="1">
      <alignment horizontal="right" vertical="center"/>
    </xf>
    <xf numFmtId="0" fontId="66" fillId="36" borderId="0" xfId="0" applyFont="1" applyFill="1" applyAlignment="1">
      <alignment horizontal="center" vertical="center"/>
    </xf>
    <xf numFmtId="3" fontId="66" fillId="36" borderId="0" xfId="0" applyNumberFormat="1" applyFont="1" applyFill="1" applyAlignment="1">
      <alignment horizontal="right" vertical="center"/>
    </xf>
    <xf numFmtId="0" fontId="70" fillId="34" borderId="15" xfId="0" applyFont="1" applyFill="1" applyBorder="1" applyAlignment="1">
      <alignment horizontal="center" vertical="center"/>
    </xf>
    <xf numFmtId="0" fontId="71" fillId="0" borderId="0" xfId="0"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68" fillId="37" borderId="13" xfId="0" applyFont="1" applyFill="1" applyBorder="1" applyAlignment="1">
      <alignment horizontal="center" vertical="center"/>
    </xf>
    <xf numFmtId="0" fontId="68" fillId="37" borderId="13" xfId="0" applyFont="1" applyFill="1" applyBorder="1" applyAlignment="1">
      <alignment horizontal="center" vertical="center" wrapText="1"/>
    </xf>
    <xf numFmtId="0" fontId="68" fillId="0" borderId="0" xfId="0" applyFont="1" applyAlignment="1">
      <alignment vertical="center" wrapText="1"/>
    </xf>
    <xf numFmtId="0" fontId="69" fillId="33" borderId="0" xfId="0" applyFont="1" applyFill="1" applyAlignment="1">
      <alignment horizontal="left" vertical="center" wrapText="1" indent="1"/>
    </xf>
    <xf numFmtId="0" fontId="69" fillId="0" borderId="0" xfId="0" applyFont="1" applyAlignment="1">
      <alignment horizontal="left" vertical="center" wrapText="1" indent="1"/>
    </xf>
    <xf numFmtId="0" fontId="69" fillId="0" borderId="0" xfId="0" applyFont="1" applyAlignment="1">
      <alignment vertical="center"/>
    </xf>
    <xf numFmtId="0" fontId="69" fillId="33" borderId="0" xfId="0" applyFont="1" applyFill="1" applyAlignment="1">
      <alignment horizontal="left" vertical="center" wrapText="1" indent="2"/>
    </xf>
    <xf numFmtId="0" fontId="69" fillId="0" borderId="11" xfId="0" applyFont="1" applyBorder="1" applyAlignment="1">
      <alignment horizontal="left" vertical="center" wrapText="1" indent="1"/>
    </xf>
    <xf numFmtId="0" fontId="69" fillId="0" borderId="11" xfId="0" applyFont="1" applyBorder="1" applyAlignment="1">
      <alignment vertical="center"/>
    </xf>
    <xf numFmtId="0" fontId="68" fillId="0" borderId="11" xfId="0" applyFont="1" applyBorder="1" applyAlignment="1">
      <alignment horizontal="left" vertical="center" wrapText="1" indent="1"/>
    </xf>
    <xf numFmtId="0" fontId="69" fillId="35" borderId="0" xfId="0" applyFont="1" applyFill="1" applyAlignment="1">
      <alignment horizontal="right" vertical="center"/>
    </xf>
    <xf numFmtId="3" fontId="73" fillId="38" borderId="0" xfId="0" applyNumberFormat="1" applyFont="1" applyFill="1" applyAlignment="1">
      <alignment horizontal="right" vertical="center" wrapText="1"/>
    </xf>
    <xf numFmtId="0" fontId="73" fillId="38" borderId="0" xfId="0" applyFont="1" applyFill="1" applyAlignment="1">
      <alignment horizontal="right" vertical="center" wrapText="1"/>
    </xf>
    <xf numFmtId="0" fontId="73" fillId="39" borderId="0" xfId="0" applyFont="1" applyFill="1" applyAlignment="1">
      <alignment vertical="center" wrapText="1"/>
    </xf>
    <xf numFmtId="3" fontId="73" fillId="39" borderId="0" xfId="0" applyNumberFormat="1" applyFont="1" applyFill="1" applyAlignment="1">
      <alignment horizontal="right" vertical="center" wrapText="1"/>
    </xf>
    <xf numFmtId="0" fontId="73" fillId="39" borderId="0" xfId="0" applyFont="1" applyFill="1" applyAlignment="1">
      <alignment horizontal="right" vertical="center" wrapText="1"/>
    </xf>
    <xf numFmtId="0" fontId="0" fillId="0" borderId="0" xfId="54" applyFont="1">
      <alignment/>
      <protection/>
    </xf>
    <xf numFmtId="168" fontId="0" fillId="0" borderId="0" xfId="54" applyNumberFormat="1" applyFont="1">
      <alignment/>
      <protection/>
    </xf>
    <xf numFmtId="0" fontId="74" fillId="33" borderId="0" xfId="0" applyFont="1" applyFill="1" applyAlignment="1">
      <alignment horizontal="left" vertical="center" indent="3"/>
    </xf>
    <xf numFmtId="0" fontId="74" fillId="0" borderId="0" xfId="0" applyFont="1" applyAlignment="1">
      <alignment horizontal="left" vertical="center" indent="3"/>
    </xf>
    <xf numFmtId="0" fontId="74" fillId="0" borderId="0" xfId="0" applyFont="1" applyFill="1" applyAlignment="1">
      <alignment horizontal="left" vertical="center" indent="3"/>
    </xf>
    <xf numFmtId="0" fontId="48" fillId="0" borderId="0" xfId="0" applyFont="1" applyFill="1" applyAlignment="1">
      <alignment vertical="center" wrapText="1"/>
    </xf>
    <xf numFmtId="168" fontId="0" fillId="0" borderId="0" xfId="54" applyNumberFormat="1" applyFont="1" applyFill="1">
      <alignment/>
      <protection/>
    </xf>
    <xf numFmtId="0" fontId="0" fillId="0" borderId="0" xfId="54" applyFont="1" applyFill="1">
      <alignment/>
      <protection/>
    </xf>
    <xf numFmtId="0" fontId="75" fillId="0" borderId="14" xfId="0" applyFont="1" applyBorder="1" applyAlignment="1">
      <alignment horizontal="left" vertical="center" indent="1"/>
    </xf>
    <xf numFmtId="0" fontId="75" fillId="34" borderId="15" xfId="0" applyFont="1" applyFill="1" applyBorder="1" applyAlignment="1">
      <alignment horizontal="center" vertical="center"/>
    </xf>
    <xf numFmtId="0" fontId="75" fillId="34" borderId="16" xfId="0" applyFont="1" applyFill="1" applyBorder="1" applyAlignment="1">
      <alignment horizontal="center" vertical="center" wrapText="1"/>
    </xf>
    <xf numFmtId="0" fontId="75" fillId="0" borderId="11" xfId="0" applyFont="1" applyBorder="1" applyAlignment="1">
      <alignment horizontal="right" vertical="center" wrapText="1"/>
    </xf>
    <xf numFmtId="0" fontId="74" fillId="33" borderId="0" xfId="0" applyFont="1" applyFill="1" applyAlignment="1">
      <alignment horizontal="right" vertical="center" wrapText="1"/>
    </xf>
    <xf numFmtId="3" fontId="74" fillId="0" borderId="0" xfId="0" applyNumberFormat="1" applyFont="1" applyAlignment="1">
      <alignment horizontal="right" vertical="center" wrapText="1"/>
    </xf>
    <xf numFmtId="0" fontId="74" fillId="0" borderId="0" xfId="0" applyFont="1" applyAlignment="1">
      <alignment horizontal="right" vertical="center" wrapText="1"/>
    </xf>
    <xf numFmtId="0" fontId="74" fillId="0" borderId="11" xfId="0" applyFont="1" applyBorder="1" applyAlignment="1">
      <alignment horizontal="right" vertical="center" wrapText="1"/>
    </xf>
    <xf numFmtId="0" fontId="76" fillId="34" borderId="13" xfId="0" applyFont="1" applyFill="1" applyBorder="1" applyAlignment="1">
      <alignment horizontal="center" vertical="center" wrapText="1"/>
    </xf>
    <xf numFmtId="0" fontId="75" fillId="40" borderId="17" xfId="0" applyFont="1" applyFill="1" applyBorder="1" applyAlignment="1">
      <alignment horizontal="center" vertical="center" wrapText="1"/>
    </xf>
    <xf numFmtId="0" fontId="75" fillId="40" borderId="13" xfId="0" applyFont="1" applyFill="1" applyBorder="1" applyAlignment="1">
      <alignment horizontal="center" vertical="center" wrapText="1"/>
    </xf>
    <xf numFmtId="0" fontId="75" fillId="35" borderId="13" xfId="0" applyFont="1" applyFill="1" applyBorder="1" applyAlignment="1">
      <alignment horizontal="justify" vertical="center" wrapText="1"/>
    </xf>
    <xf numFmtId="0" fontId="74" fillId="35" borderId="0" xfId="0" applyFont="1" applyFill="1" applyAlignment="1">
      <alignment horizontal="right" vertical="center" wrapText="1"/>
    </xf>
    <xf numFmtId="0" fontId="68" fillId="33" borderId="0" xfId="0" applyFont="1" applyFill="1" applyAlignment="1">
      <alignment horizontal="justify" vertical="center" wrapText="1"/>
    </xf>
    <xf numFmtId="0" fontId="69" fillId="33" borderId="11" xfId="0" applyFont="1" applyFill="1" applyBorder="1" applyAlignment="1">
      <alignment horizontal="left" vertical="center" wrapText="1" indent="1"/>
    </xf>
    <xf numFmtId="0" fontId="75" fillId="34" borderId="13" xfId="0" applyFont="1" applyFill="1" applyBorder="1" applyAlignment="1">
      <alignment horizontal="center" vertical="center" wrapText="1"/>
    </xf>
    <xf numFmtId="0" fontId="75" fillId="0" borderId="11" xfId="0" applyFont="1" applyBorder="1" applyAlignment="1">
      <alignment vertical="center" wrapText="1"/>
    </xf>
    <xf numFmtId="3" fontId="75" fillId="0" borderId="11" xfId="0" applyNumberFormat="1" applyFont="1" applyBorder="1" applyAlignment="1">
      <alignment horizontal="right" vertical="center" wrapText="1"/>
    </xf>
    <xf numFmtId="0" fontId="75" fillId="33" borderId="0" xfId="0" applyFont="1" applyFill="1" applyAlignment="1">
      <alignment horizontal="left" vertical="center" wrapText="1" indent="2"/>
    </xf>
    <xf numFmtId="3" fontId="75" fillId="33" borderId="0" xfId="0" applyNumberFormat="1" applyFont="1" applyFill="1" applyAlignment="1">
      <alignment horizontal="right" vertical="center" wrapText="1"/>
    </xf>
    <xf numFmtId="0" fontId="75" fillId="33" borderId="0" xfId="0" applyFont="1" applyFill="1" applyAlignment="1">
      <alignment horizontal="right" vertical="center" wrapText="1"/>
    </xf>
    <xf numFmtId="0" fontId="74" fillId="0" borderId="0" xfId="0" applyFont="1" applyAlignment="1">
      <alignment horizontal="left" vertical="center" wrapText="1" indent="4"/>
    </xf>
    <xf numFmtId="0" fontId="74" fillId="0" borderId="11" xfId="0" applyFont="1" applyBorder="1" applyAlignment="1">
      <alignment horizontal="left" vertical="center" wrapText="1" indent="4"/>
    </xf>
    <xf numFmtId="0" fontId="68" fillId="40" borderId="18" xfId="0" applyFont="1" applyFill="1" applyBorder="1" applyAlignment="1">
      <alignment horizontal="center" vertical="center" wrapText="1"/>
    </xf>
    <xf numFmtId="0" fontId="68" fillId="40" borderId="12" xfId="0" applyFont="1" applyFill="1" applyBorder="1" applyAlignment="1">
      <alignment horizontal="center" vertical="center" wrapText="1"/>
    </xf>
    <xf numFmtId="0" fontId="68" fillId="0" borderId="11" xfId="0" applyFont="1" applyBorder="1" applyAlignment="1">
      <alignment vertical="center" wrapText="1"/>
    </xf>
    <xf numFmtId="0" fontId="70" fillId="40" borderId="12" xfId="0" applyFont="1" applyFill="1" applyBorder="1" applyAlignment="1">
      <alignment horizontal="center" vertical="center" wrapText="1"/>
    </xf>
    <xf numFmtId="0" fontId="70" fillId="33" borderId="0" xfId="0" applyFont="1" applyFill="1" applyAlignment="1">
      <alignment horizontal="center" vertical="center" wrapText="1"/>
    </xf>
    <xf numFmtId="0" fontId="66" fillId="0" borderId="0" xfId="0" applyFont="1" applyAlignment="1">
      <alignment vertical="center" wrapText="1"/>
    </xf>
    <xf numFmtId="0" fontId="66" fillId="33" borderId="0" xfId="0" applyFont="1" applyFill="1" applyAlignment="1">
      <alignment vertical="center" wrapText="1"/>
    </xf>
    <xf numFmtId="0" fontId="66" fillId="0" borderId="11" xfId="0" applyFont="1" applyBorder="1" applyAlignment="1">
      <alignment vertical="center" wrapText="1"/>
    </xf>
    <xf numFmtId="3" fontId="69" fillId="0" borderId="11" xfId="0" applyNumberFormat="1" applyFont="1" applyBorder="1" applyAlignment="1">
      <alignment horizontal="right" vertical="center" wrapText="1"/>
    </xf>
    <xf numFmtId="0" fontId="77" fillId="34" borderId="15" xfId="0" applyFont="1" applyFill="1" applyBorder="1" applyAlignment="1">
      <alignment horizontal="center" vertical="center" wrapText="1"/>
    </xf>
    <xf numFmtId="0" fontId="68" fillId="34" borderId="15" xfId="0" applyFont="1" applyFill="1" applyBorder="1" applyAlignment="1">
      <alignment horizontal="center" vertical="center"/>
    </xf>
    <xf numFmtId="0" fontId="68" fillId="34" borderId="15"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66" fillId="0" borderId="11" xfId="0" applyFont="1" applyBorder="1" applyAlignment="1">
      <alignment horizontal="justify" vertical="center" wrapText="1"/>
    </xf>
    <xf numFmtId="0" fontId="68" fillId="33" borderId="11" xfId="0" applyFont="1" applyFill="1" applyBorder="1" applyAlignment="1">
      <alignment horizontal="justify" vertical="center" wrapText="1"/>
    </xf>
    <xf numFmtId="164" fontId="66" fillId="0" borderId="0" xfId="0" applyNumberFormat="1" applyFont="1" applyAlignment="1">
      <alignment horizontal="right" vertical="center"/>
    </xf>
    <xf numFmtId="164" fontId="66" fillId="36" borderId="0" xfId="0" applyNumberFormat="1" applyFont="1" applyFill="1" applyAlignment="1">
      <alignment horizontal="right" vertical="center"/>
    </xf>
    <xf numFmtId="3" fontId="69" fillId="0" borderId="19" xfId="0" applyNumberFormat="1" applyFont="1" applyBorder="1" applyAlignment="1">
      <alignment horizontal="right" vertical="center" wrapText="1"/>
    </xf>
    <xf numFmtId="0" fontId="69" fillId="0" borderId="19" xfId="0" applyFont="1" applyBorder="1" applyAlignment="1">
      <alignment horizontal="right" vertical="center" wrapText="1"/>
    </xf>
    <xf numFmtId="0" fontId="77" fillId="34" borderId="20" xfId="0" applyFont="1" applyFill="1" applyBorder="1" applyAlignment="1">
      <alignment horizontal="center" vertical="center" wrapText="1"/>
    </xf>
    <xf numFmtId="0" fontId="65" fillId="34" borderId="21" xfId="0" applyFont="1" applyFill="1" applyBorder="1" applyAlignment="1">
      <alignment horizontal="center" vertical="center" wrapText="1"/>
    </xf>
    <xf numFmtId="0" fontId="71" fillId="0" borderId="0" xfId="0" applyFont="1" applyBorder="1" applyAlignment="1">
      <alignment horizontal="center" vertical="center"/>
    </xf>
    <xf numFmtId="0" fontId="48" fillId="0" borderId="0" xfId="0" applyFont="1" applyAlignment="1">
      <alignment vertical="center" wrapText="1"/>
    </xf>
    <xf numFmtId="0" fontId="70" fillId="34" borderId="15" xfId="0" applyFont="1" applyFill="1" applyBorder="1" applyAlignment="1">
      <alignment horizontal="center" vertical="center" wrapText="1"/>
    </xf>
    <xf numFmtId="0" fontId="69" fillId="0" borderId="0" xfId="0" applyFont="1" applyAlignment="1">
      <alignment horizontal="justify" vertical="center"/>
    </xf>
    <xf numFmtId="0" fontId="69" fillId="0" borderId="0" xfId="0" applyFont="1" applyAlignment="1">
      <alignment horizontal="center" vertical="center" wrapText="1"/>
    </xf>
    <xf numFmtId="0" fontId="69" fillId="33" borderId="0" xfId="0" applyFont="1" applyFill="1" applyAlignment="1">
      <alignment horizontal="justify" vertical="center"/>
    </xf>
    <xf numFmtId="0" fontId="68" fillId="33" borderId="11" xfId="0" applyFont="1" applyFill="1" applyBorder="1" applyAlignment="1">
      <alignment horizontal="justify" vertical="center"/>
    </xf>
    <xf numFmtId="0" fontId="68" fillId="33" borderId="11" xfId="0" applyFont="1" applyFill="1" applyBorder="1" applyAlignment="1">
      <alignment horizontal="center" vertical="center" wrapText="1"/>
    </xf>
    <xf numFmtId="0" fontId="71" fillId="0" borderId="0" xfId="0" applyFont="1" applyAlignment="1">
      <alignment vertical="center"/>
    </xf>
    <xf numFmtId="0" fontId="0" fillId="0" borderId="0" xfId="0" applyFill="1" applyBorder="1" applyAlignment="1">
      <alignment/>
    </xf>
    <xf numFmtId="0" fontId="78" fillId="0" borderId="0" xfId="0" applyFont="1" applyFill="1" applyBorder="1" applyAlignment="1">
      <alignment vertical="center" wrapText="1"/>
    </xf>
    <xf numFmtId="166" fontId="74" fillId="33" borderId="11" xfId="0" applyNumberFormat="1" applyFont="1" applyFill="1" applyBorder="1" applyAlignment="1">
      <alignment horizontal="right" vertical="center" wrapText="1"/>
    </xf>
    <xf numFmtId="164" fontId="75" fillId="34" borderId="14" xfId="0" applyNumberFormat="1" applyFont="1" applyFill="1" applyBorder="1" applyAlignment="1">
      <alignment horizontal="right" vertical="center" wrapText="1"/>
    </xf>
    <xf numFmtId="164" fontId="75" fillId="0" borderId="11" xfId="0" applyNumberFormat="1" applyFont="1" applyBorder="1" applyAlignment="1">
      <alignment horizontal="right" vertical="center" wrapText="1"/>
    </xf>
    <xf numFmtId="0" fontId="79" fillId="41" borderId="22" xfId="0" applyFont="1" applyFill="1" applyBorder="1" applyAlignment="1">
      <alignment horizontal="center" vertical="center" wrapText="1"/>
    </xf>
    <xf numFmtId="0" fontId="79" fillId="41" borderId="23" xfId="0" applyFont="1" applyFill="1" applyBorder="1" applyAlignment="1">
      <alignment horizontal="center" vertical="center" wrapText="1"/>
    </xf>
    <xf numFmtId="0" fontId="70" fillId="42" borderId="24" xfId="0" applyFont="1" applyFill="1" applyBorder="1" applyAlignment="1">
      <alignment vertical="center" wrapText="1"/>
    </xf>
    <xf numFmtId="3" fontId="70" fillId="42" borderId="25" xfId="0" applyNumberFormat="1" applyFont="1" applyFill="1" applyBorder="1" applyAlignment="1">
      <alignment horizontal="right" vertical="center" wrapText="1"/>
    </xf>
    <xf numFmtId="0" fontId="70" fillId="42" borderId="25" xfId="0" applyFont="1" applyFill="1" applyBorder="1" applyAlignment="1">
      <alignment horizontal="right" vertical="center" wrapText="1"/>
    </xf>
    <xf numFmtId="0" fontId="73" fillId="43" borderId="0" xfId="0" applyFont="1" applyFill="1" applyAlignment="1">
      <alignment vertical="center" wrapText="1"/>
    </xf>
    <xf numFmtId="3" fontId="73" fillId="43" borderId="0" xfId="0" applyNumberFormat="1" applyFont="1" applyFill="1" applyAlignment="1">
      <alignment horizontal="right" vertical="center" wrapText="1"/>
    </xf>
    <xf numFmtId="0" fontId="73" fillId="43" borderId="0" xfId="0" applyFont="1" applyFill="1" applyAlignment="1">
      <alignment horizontal="right" vertical="center" wrapText="1"/>
    </xf>
    <xf numFmtId="3" fontId="73" fillId="44" borderId="19" xfId="0" applyNumberFormat="1" applyFont="1" applyFill="1" applyBorder="1" applyAlignment="1">
      <alignment horizontal="right" vertical="center" wrapText="1"/>
    </xf>
    <xf numFmtId="0" fontId="73" fillId="44" borderId="19" xfId="0" applyFont="1" applyFill="1" applyBorder="1" applyAlignment="1">
      <alignment horizontal="right" vertical="center" wrapText="1"/>
    </xf>
    <xf numFmtId="0" fontId="73" fillId="38" borderId="0" xfId="0" applyFont="1" applyFill="1" applyAlignment="1">
      <alignment horizontal="left" vertical="center" wrapText="1"/>
    </xf>
    <xf numFmtId="0" fontId="73" fillId="44" borderId="19" xfId="0" applyFont="1" applyFill="1" applyBorder="1" applyAlignment="1">
      <alignment horizontal="left" vertical="center" wrapText="1"/>
    </xf>
    <xf numFmtId="0" fontId="75" fillId="0" borderId="26" xfId="0" applyFont="1" applyBorder="1" applyAlignment="1">
      <alignment vertical="center"/>
    </xf>
    <xf numFmtId="168" fontId="75" fillId="0" borderId="26" xfId="0" applyNumberFormat="1" applyFont="1" applyBorder="1" applyAlignment="1">
      <alignment horizontal="right" vertical="center"/>
    </xf>
    <xf numFmtId="164" fontId="75" fillId="0" borderId="26" xfId="0" applyNumberFormat="1" applyFont="1" applyBorder="1" applyAlignment="1">
      <alignment horizontal="right" vertical="center"/>
    </xf>
    <xf numFmtId="168" fontId="74" fillId="0" borderId="14" xfId="0" applyNumberFormat="1" applyFont="1" applyBorder="1" applyAlignment="1">
      <alignment horizontal="right" vertical="center"/>
    </xf>
    <xf numFmtId="164" fontId="74" fillId="0" borderId="14" xfId="0" applyNumberFormat="1" applyFont="1" applyBorder="1" applyAlignment="1">
      <alignment horizontal="right" vertical="center"/>
    </xf>
    <xf numFmtId="168" fontId="74" fillId="33" borderId="0" xfId="0" applyNumberFormat="1" applyFont="1" applyFill="1" applyAlignment="1">
      <alignment horizontal="right" vertical="center"/>
    </xf>
    <xf numFmtId="164" fontId="74" fillId="33" borderId="0" xfId="0" applyNumberFormat="1" applyFont="1" applyFill="1" applyAlignment="1">
      <alignment horizontal="right" vertical="center"/>
    </xf>
    <xf numFmtId="168" fontId="74" fillId="0" borderId="0" xfId="0" applyNumberFormat="1" applyFont="1" applyAlignment="1">
      <alignment horizontal="right" vertical="center"/>
    </xf>
    <xf numFmtId="164" fontId="74" fillId="0" borderId="0" xfId="0" applyNumberFormat="1" applyFont="1" applyAlignment="1">
      <alignment horizontal="right" vertical="center"/>
    </xf>
    <xf numFmtId="0" fontId="75" fillId="0" borderId="14" xfId="0" applyFont="1" applyFill="1" applyBorder="1" applyAlignment="1">
      <alignment horizontal="left" vertical="center" indent="1"/>
    </xf>
    <xf numFmtId="168" fontId="74" fillId="0" borderId="0" xfId="0" applyNumberFormat="1" applyFont="1" applyFill="1" applyAlignment="1">
      <alignment horizontal="right" vertical="center"/>
    </xf>
    <xf numFmtId="164" fontId="74" fillId="0" borderId="0" xfId="0" applyNumberFormat="1" applyFont="1" applyFill="1" applyAlignment="1">
      <alignment horizontal="right" vertical="center"/>
    </xf>
    <xf numFmtId="0" fontId="74" fillId="45" borderId="27" xfId="0" applyFont="1" applyFill="1" applyBorder="1" applyAlignment="1">
      <alignment horizontal="left" vertical="center" indent="1"/>
    </xf>
    <xf numFmtId="168" fontId="74" fillId="45" borderId="27" xfId="0" applyNumberFormat="1" applyFont="1" applyFill="1" applyBorder="1" applyAlignment="1">
      <alignment horizontal="right" vertical="center"/>
    </xf>
    <xf numFmtId="164" fontId="74" fillId="45" borderId="27" xfId="0" applyNumberFormat="1" applyFont="1" applyFill="1" applyBorder="1" applyAlignment="1">
      <alignment horizontal="right" vertical="center"/>
    </xf>
    <xf numFmtId="0" fontId="74" fillId="46" borderId="11" xfId="0" applyFont="1" applyFill="1" applyBorder="1" applyAlignment="1">
      <alignment horizontal="left" vertical="center" indent="1"/>
    </xf>
    <xf numFmtId="168" fontId="74" fillId="46" borderId="11" xfId="0" applyNumberFormat="1" applyFont="1" applyFill="1" applyBorder="1" applyAlignment="1">
      <alignment horizontal="right" vertical="center"/>
    </xf>
    <xf numFmtId="164" fontId="74" fillId="46" borderId="11" xfId="0" applyNumberFormat="1" applyFont="1" applyFill="1" applyBorder="1" applyAlignment="1">
      <alignment horizontal="right" vertical="center"/>
    </xf>
    <xf numFmtId="0" fontId="75" fillId="0" borderId="14" xfId="0" applyFont="1" applyBorder="1" applyAlignment="1">
      <alignment vertical="center"/>
    </xf>
    <xf numFmtId="3" fontId="75" fillId="0" borderId="14" xfId="0" applyNumberFormat="1" applyFont="1" applyBorder="1" applyAlignment="1">
      <alignment horizontal="right" vertical="center"/>
    </xf>
    <xf numFmtId="166" fontId="75" fillId="0" borderId="14" xfId="0" applyNumberFormat="1" applyFont="1" applyBorder="1" applyAlignment="1">
      <alignment horizontal="right" vertical="center" wrapText="1"/>
    </xf>
    <xf numFmtId="0" fontId="76" fillId="0" borderId="11" xfId="0" applyFont="1" applyBorder="1" applyAlignment="1">
      <alignment horizontal="left" vertical="center" indent="1"/>
    </xf>
    <xf numFmtId="3" fontId="76" fillId="0" borderId="11" xfId="0" applyNumberFormat="1" applyFont="1" applyBorder="1" applyAlignment="1">
      <alignment horizontal="right" vertical="center"/>
    </xf>
    <xf numFmtId="166" fontId="76" fillId="0" borderId="11" xfId="0" applyNumberFormat="1" applyFont="1" applyBorder="1" applyAlignment="1">
      <alignment horizontal="right" vertical="center" wrapText="1"/>
    </xf>
    <xf numFmtId="0" fontId="78" fillId="33" borderId="0" xfId="0" applyFont="1" applyFill="1" applyAlignment="1">
      <alignment horizontal="left" vertical="center" indent="2"/>
    </xf>
    <xf numFmtId="3" fontId="78" fillId="33" borderId="0" xfId="0" applyNumberFormat="1" applyFont="1" applyFill="1" applyAlignment="1">
      <alignment horizontal="right" vertical="center"/>
    </xf>
    <xf numFmtId="166" fontId="78" fillId="33" borderId="0" xfId="0" applyNumberFormat="1" applyFont="1" applyFill="1" applyAlignment="1">
      <alignment horizontal="right" vertical="center" wrapText="1"/>
    </xf>
    <xf numFmtId="0" fontId="78" fillId="0" borderId="0" xfId="0" applyFont="1" applyAlignment="1">
      <alignment horizontal="left" vertical="center" indent="2"/>
    </xf>
    <xf numFmtId="3" fontId="78" fillId="0" borderId="0" xfId="0" applyNumberFormat="1" applyFont="1" applyAlignment="1">
      <alignment horizontal="right" vertical="center"/>
    </xf>
    <xf numFmtId="166" fontId="78" fillId="0" borderId="0" xfId="0" applyNumberFormat="1" applyFont="1" applyAlignment="1">
      <alignment horizontal="right" vertical="center" wrapText="1"/>
    </xf>
    <xf numFmtId="0" fontId="76" fillId="35" borderId="14" xfId="0" applyFont="1" applyFill="1" applyBorder="1" applyAlignment="1">
      <alignment horizontal="left" vertical="center" indent="1"/>
    </xf>
    <xf numFmtId="3" fontId="76" fillId="35" borderId="14" xfId="0" applyNumberFormat="1" applyFont="1" applyFill="1" applyBorder="1" applyAlignment="1">
      <alignment horizontal="right" vertical="center"/>
    </xf>
    <xf numFmtId="166" fontId="76" fillId="35" borderId="14" xfId="0" applyNumberFormat="1" applyFont="1" applyFill="1" applyBorder="1" applyAlignment="1">
      <alignment horizontal="right" vertical="center" wrapText="1"/>
    </xf>
    <xf numFmtId="0" fontId="78" fillId="0" borderId="11" xfId="0" applyFont="1" applyFill="1" applyBorder="1" applyAlignment="1">
      <alignment horizontal="left" vertical="center" indent="2"/>
    </xf>
    <xf numFmtId="3" fontId="78" fillId="0" borderId="11" xfId="0" applyNumberFormat="1" applyFont="1" applyFill="1" applyBorder="1" applyAlignment="1">
      <alignment horizontal="right" vertical="center"/>
    </xf>
    <xf numFmtId="166" fontId="78" fillId="0" borderId="11" xfId="0" applyNumberFormat="1" applyFont="1" applyFill="1" applyBorder="1" applyAlignment="1">
      <alignment horizontal="right" vertical="center" wrapText="1"/>
    </xf>
    <xf numFmtId="3" fontId="76" fillId="0" borderId="27" xfId="0" applyNumberFormat="1" applyFont="1" applyBorder="1" applyAlignment="1">
      <alignment horizontal="right" vertical="center" wrapText="1"/>
    </xf>
    <xf numFmtId="0" fontId="76" fillId="0" borderId="27" xfId="0" applyFont="1" applyBorder="1" applyAlignment="1">
      <alignment horizontal="right" vertical="center" wrapText="1"/>
    </xf>
    <xf numFmtId="3" fontId="76" fillId="47" borderId="0" xfId="0" applyNumberFormat="1" applyFont="1" applyFill="1" applyAlignment="1">
      <alignment horizontal="right" vertical="center" wrapText="1"/>
    </xf>
    <xf numFmtId="0" fontId="76" fillId="47" borderId="0" xfId="0" applyFont="1" applyFill="1" applyAlignment="1">
      <alignment horizontal="right" vertical="center" wrapText="1"/>
    </xf>
    <xf numFmtId="3" fontId="78" fillId="0" borderId="0" xfId="0" applyNumberFormat="1" applyFont="1" applyAlignment="1">
      <alignment horizontal="right" vertical="center" wrapText="1"/>
    </xf>
    <xf numFmtId="0" fontId="78" fillId="0" borderId="0" xfId="0" applyFont="1" applyAlignment="1">
      <alignment horizontal="right" vertical="center" wrapText="1"/>
    </xf>
    <xf numFmtId="0" fontId="78" fillId="0" borderId="19" xfId="0" applyFont="1" applyBorder="1" applyAlignment="1">
      <alignment horizontal="right" vertical="center" wrapText="1"/>
    </xf>
    <xf numFmtId="0" fontId="76" fillId="0" borderId="27" xfId="0" applyFont="1" applyBorder="1" applyAlignment="1">
      <alignment vertical="center" wrapText="1"/>
    </xf>
    <xf numFmtId="0" fontId="76" fillId="47" borderId="0" xfId="0" applyFont="1" applyFill="1" applyAlignment="1">
      <alignment vertical="center" wrapText="1"/>
    </xf>
    <xf numFmtId="0" fontId="78" fillId="0" borderId="0" xfId="0" applyFont="1" applyAlignment="1">
      <alignment horizontal="left" vertical="center" wrapText="1" indent="1"/>
    </xf>
    <xf numFmtId="0" fontId="76" fillId="47" borderId="0" xfId="0" applyFont="1" applyFill="1" applyAlignment="1">
      <alignment horizontal="left" vertical="center" wrapText="1" indent="1"/>
    </xf>
    <xf numFmtId="0" fontId="78" fillId="0" borderId="19" xfId="0" applyFont="1" applyBorder="1" applyAlignment="1">
      <alignment horizontal="left" vertical="center" wrapText="1" indent="1"/>
    </xf>
    <xf numFmtId="0" fontId="76" fillId="34" borderId="28" xfId="0" applyFont="1" applyFill="1" applyBorder="1" applyAlignment="1">
      <alignment horizontal="center" vertical="center" wrapText="1"/>
    </xf>
    <xf numFmtId="0" fontId="76" fillId="0" borderId="13" xfId="0" applyFont="1" applyBorder="1" applyAlignment="1">
      <alignment vertical="center"/>
    </xf>
    <xf numFmtId="169" fontId="76" fillId="0" borderId="13" xfId="47" applyNumberFormat="1" applyFont="1" applyBorder="1" applyAlignment="1">
      <alignment horizontal="right" vertical="center"/>
    </xf>
    <xf numFmtId="169" fontId="76" fillId="0" borderId="11" xfId="47" applyNumberFormat="1" applyFont="1" applyBorder="1" applyAlignment="1">
      <alignment horizontal="right" vertical="center"/>
    </xf>
    <xf numFmtId="0" fontId="78" fillId="46" borderId="28" xfId="0" applyFont="1" applyFill="1" applyBorder="1" applyAlignment="1">
      <alignment vertical="center" wrapText="1"/>
    </xf>
    <xf numFmtId="169" fontId="78" fillId="46" borderId="28" xfId="47" applyNumberFormat="1" applyFont="1" applyFill="1" applyBorder="1" applyAlignment="1">
      <alignment horizontal="right" vertical="center"/>
    </xf>
    <xf numFmtId="169" fontId="78" fillId="46" borderId="0" xfId="47" applyNumberFormat="1" applyFont="1" applyFill="1" applyAlignment="1">
      <alignment horizontal="right" vertical="center"/>
    </xf>
    <xf numFmtId="0" fontId="78" fillId="0" borderId="28" xfId="0" applyFont="1" applyFill="1" applyBorder="1" applyAlignment="1">
      <alignment vertical="center" wrapText="1"/>
    </xf>
    <xf numFmtId="169" fontId="78" fillId="0" borderId="28" xfId="47" applyNumberFormat="1" applyFont="1" applyFill="1" applyBorder="1" applyAlignment="1">
      <alignment horizontal="right" vertical="center"/>
    </xf>
    <xf numFmtId="169" fontId="78" fillId="0" borderId="0" xfId="47" applyNumberFormat="1" applyFont="1" applyFill="1" applyAlignment="1">
      <alignment horizontal="right" vertical="center"/>
    </xf>
    <xf numFmtId="169" fontId="78" fillId="0" borderId="13" xfId="47" applyNumberFormat="1" applyFont="1" applyFill="1" applyBorder="1" applyAlignment="1">
      <alignment horizontal="right" vertical="center"/>
    </xf>
    <xf numFmtId="169" fontId="78" fillId="0" borderId="11" xfId="47" applyNumberFormat="1" applyFont="1" applyFill="1" applyBorder="1" applyAlignment="1">
      <alignment horizontal="right" vertical="center"/>
    </xf>
    <xf numFmtId="0" fontId="71" fillId="0" borderId="13" xfId="0" applyFont="1" applyBorder="1" applyAlignment="1">
      <alignment vertical="center"/>
    </xf>
    <xf numFmtId="170" fontId="71" fillId="0" borderId="13" xfId="47" applyNumberFormat="1" applyFont="1" applyBorder="1" applyAlignment="1">
      <alignment horizontal="right" vertical="center"/>
    </xf>
    <xf numFmtId="170" fontId="71" fillId="0" borderId="11" xfId="47" applyNumberFormat="1" applyFont="1" applyBorder="1" applyAlignment="1">
      <alignment horizontal="right" vertical="center"/>
    </xf>
    <xf numFmtId="0" fontId="0" fillId="46" borderId="28" xfId="0" applyFont="1" applyFill="1" applyBorder="1" applyAlignment="1">
      <alignment horizontal="justify" vertical="center" wrapText="1"/>
    </xf>
    <xf numFmtId="170" fontId="0" fillId="46" borderId="28" xfId="47" applyNumberFormat="1" applyFont="1" applyFill="1" applyBorder="1" applyAlignment="1">
      <alignment horizontal="right" vertical="center"/>
    </xf>
    <xf numFmtId="170" fontId="0" fillId="46" borderId="0" xfId="47" applyNumberFormat="1" applyFont="1" applyFill="1" applyAlignment="1">
      <alignment horizontal="right" vertical="center"/>
    </xf>
    <xf numFmtId="0" fontId="0" fillId="0" borderId="28" xfId="0" applyFont="1" applyBorder="1" applyAlignment="1">
      <alignment horizontal="justify" vertical="center" wrapText="1"/>
    </xf>
    <xf numFmtId="170" fontId="0" fillId="0" borderId="28" xfId="47" applyNumberFormat="1" applyFont="1" applyBorder="1" applyAlignment="1">
      <alignment horizontal="right" vertical="center"/>
    </xf>
    <xf numFmtId="170" fontId="0" fillId="0" borderId="0" xfId="47" applyNumberFormat="1" applyFont="1" applyAlignment="1">
      <alignment horizontal="right" vertical="center"/>
    </xf>
    <xf numFmtId="170" fontId="0" fillId="46" borderId="0" xfId="47" applyNumberFormat="1" applyFont="1" applyFill="1" applyBorder="1" applyAlignment="1">
      <alignment horizontal="right" vertical="center"/>
    </xf>
    <xf numFmtId="170" fontId="0" fillId="0" borderId="13" xfId="47" applyNumberFormat="1" applyFont="1" applyFill="1" applyBorder="1" applyAlignment="1">
      <alignment horizontal="right" vertical="center"/>
    </xf>
    <xf numFmtId="170" fontId="0" fillId="0" borderId="11" xfId="47" applyNumberFormat="1" applyFont="1" applyFill="1" applyBorder="1" applyAlignment="1">
      <alignment horizontal="right" vertical="center"/>
    </xf>
    <xf numFmtId="170" fontId="71" fillId="0" borderId="14" xfId="47" applyNumberFormat="1" applyFont="1" applyBorder="1" applyAlignment="1">
      <alignment horizontal="right" vertical="center"/>
    </xf>
    <xf numFmtId="0" fontId="0" fillId="0" borderId="28" xfId="0" applyFont="1" applyFill="1" applyBorder="1" applyAlignment="1">
      <alignment horizontal="justify" vertical="center" wrapText="1"/>
    </xf>
    <xf numFmtId="170" fontId="0" fillId="0" borderId="28" xfId="47" applyNumberFormat="1" applyFont="1" applyFill="1" applyBorder="1" applyAlignment="1">
      <alignment horizontal="right" vertical="center"/>
    </xf>
    <xf numFmtId="170" fontId="0" fillId="0" borderId="0" xfId="47" applyNumberFormat="1" applyFont="1" applyFill="1" applyAlignment="1">
      <alignment horizontal="right" vertical="center"/>
    </xf>
    <xf numFmtId="0" fontId="80" fillId="0" borderId="13" xfId="0" applyFont="1" applyBorder="1" applyAlignment="1">
      <alignment vertical="center"/>
    </xf>
    <xf numFmtId="3" fontId="71" fillId="0" borderId="13" xfId="47" applyNumberFormat="1" applyFont="1" applyBorder="1" applyAlignment="1">
      <alignment horizontal="right" vertical="center"/>
    </xf>
    <xf numFmtId="3" fontId="0" fillId="0" borderId="11" xfId="47" applyNumberFormat="1" applyFont="1" applyBorder="1" applyAlignment="1">
      <alignment horizontal="right" vertical="center"/>
    </xf>
    <xf numFmtId="3" fontId="0" fillId="0" borderId="13" xfId="47" applyNumberFormat="1" applyFont="1" applyBorder="1" applyAlignment="1">
      <alignment horizontal="right" vertical="center"/>
    </xf>
    <xf numFmtId="3" fontId="71" fillId="0" borderId="11" xfId="47" applyNumberFormat="1" applyFont="1" applyBorder="1" applyAlignment="1">
      <alignment horizontal="right" vertical="center"/>
    </xf>
    <xf numFmtId="170" fontId="3" fillId="0" borderId="13" xfId="47" applyNumberFormat="1" applyFont="1" applyBorder="1" applyAlignment="1">
      <alignment horizontal="right" vertical="center"/>
    </xf>
    <xf numFmtId="170" fontId="0" fillId="0" borderId="11" xfId="47" applyNumberFormat="1" applyFont="1" applyBorder="1" applyAlignment="1">
      <alignment horizontal="right" vertical="center"/>
    </xf>
    <xf numFmtId="170" fontId="0" fillId="0" borderId="13" xfId="47" applyNumberFormat="1" applyFont="1" applyBorder="1" applyAlignment="1">
      <alignment horizontal="right" vertical="center"/>
    </xf>
    <xf numFmtId="170" fontId="3" fillId="0" borderId="11" xfId="47" applyNumberFormat="1" applyFont="1" applyBorder="1" applyAlignment="1">
      <alignment horizontal="right" vertical="center"/>
    </xf>
    <xf numFmtId="171" fontId="75" fillId="35" borderId="13" xfId="0" applyNumberFormat="1" applyFont="1" applyFill="1" applyBorder="1" applyAlignment="1">
      <alignment horizontal="right" vertical="center" wrapText="1"/>
    </xf>
    <xf numFmtId="171" fontId="75" fillId="35" borderId="11" xfId="0" applyNumberFormat="1" applyFont="1" applyFill="1" applyBorder="1" applyAlignment="1">
      <alignment horizontal="right" vertical="center" wrapText="1"/>
    </xf>
    <xf numFmtId="0" fontId="78" fillId="48" borderId="28" xfId="0" applyFont="1" applyFill="1" applyBorder="1" applyAlignment="1">
      <alignment horizontal="left" vertical="center" wrapText="1" indent="1"/>
    </xf>
    <xf numFmtId="171" fontId="78" fillId="48" borderId="28" xfId="0" applyNumberFormat="1" applyFont="1" applyFill="1" applyBorder="1" applyAlignment="1">
      <alignment horizontal="right" vertical="center" wrapText="1"/>
    </xf>
    <xf numFmtId="171" fontId="78" fillId="48" borderId="0" xfId="0" applyNumberFormat="1" applyFont="1" applyFill="1" applyAlignment="1">
      <alignment horizontal="right" vertical="center" wrapText="1"/>
    </xf>
    <xf numFmtId="0" fontId="78" fillId="0" borderId="28" xfId="0" applyFont="1" applyFill="1" applyBorder="1" applyAlignment="1">
      <alignment horizontal="left" vertical="center" wrapText="1" indent="1"/>
    </xf>
    <xf numFmtId="171" fontId="78" fillId="0" borderId="28" xfId="0" applyNumberFormat="1" applyFont="1" applyFill="1" applyBorder="1" applyAlignment="1">
      <alignment horizontal="right" vertical="center" wrapText="1"/>
    </xf>
    <xf numFmtId="171" fontId="78" fillId="0" borderId="0" xfId="0" applyNumberFormat="1" applyFont="1" applyFill="1" applyAlignment="1">
      <alignment horizontal="right" vertical="center" wrapText="1"/>
    </xf>
    <xf numFmtId="0" fontId="74" fillId="0" borderId="28" xfId="0" applyFont="1" applyFill="1" applyBorder="1" applyAlignment="1">
      <alignment horizontal="left" vertical="center" wrapText="1" indent="1"/>
    </xf>
    <xf numFmtId="171" fontId="74" fillId="0" borderId="28" xfId="0" applyNumberFormat="1" applyFont="1" applyFill="1" applyBorder="1" applyAlignment="1">
      <alignment horizontal="right" vertical="center" wrapText="1"/>
    </xf>
    <xf numFmtId="171" fontId="74" fillId="0" borderId="0" xfId="0" applyNumberFormat="1" applyFont="1" applyFill="1" applyAlignment="1">
      <alignment horizontal="right" vertical="center" wrapText="1"/>
    </xf>
    <xf numFmtId="0" fontId="78" fillId="48" borderId="28" xfId="0" applyFont="1" applyFill="1" applyBorder="1" applyAlignment="1">
      <alignment horizontal="left" vertical="center" wrapText="1" indent="3"/>
    </xf>
    <xf numFmtId="0" fontId="78" fillId="0" borderId="13" xfId="0" applyFont="1" applyFill="1" applyBorder="1" applyAlignment="1">
      <alignment horizontal="left" vertical="center" wrapText="1" indent="3"/>
    </xf>
    <xf numFmtId="171" fontId="78" fillId="0" borderId="13" xfId="0" applyNumberFormat="1" applyFont="1" applyFill="1" applyBorder="1" applyAlignment="1">
      <alignment horizontal="right" vertical="center" wrapText="1"/>
    </xf>
    <xf numFmtId="171" fontId="78" fillId="0" borderId="11" xfId="0" applyNumberFormat="1" applyFont="1" applyFill="1" applyBorder="1" applyAlignment="1">
      <alignment horizontal="right" vertical="center" wrapText="1"/>
    </xf>
    <xf numFmtId="0" fontId="48" fillId="0" borderId="11" xfId="0" applyFont="1" applyBorder="1" applyAlignment="1">
      <alignment vertical="center" wrapText="1"/>
    </xf>
    <xf numFmtId="3" fontId="68" fillId="0" borderId="26" xfId="0" applyNumberFormat="1" applyFont="1" applyBorder="1" applyAlignment="1">
      <alignment horizontal="right" vertical="center" wrapText="1"/>
    </xf>
    <xf numFmtId="0" fontId="68" fillId="0" borderId="26" xfId="0" applyFont="1" applyBorder="1" applyAlignment="1">
      <alignment horizontal="right" vertical="center" wrapText="1"/>
    </xf>
    <xf numFmtId="3" fontId="68" fillId="33" borderId="29" xfId="0" applyNumberFormat="1" applyFont="1" applyFill="1" applyBorder="1" applyAlignment="1">
      <alignment horizontal="right" vertical="center" wrapText="1"/>
    </xf>
    <xf numFmtId="0" fontId="68" fillId="33" borderId="29" xfId="0" applyFont="1" applyFill="1" applyBorder="1" applyAlignment="1">
      <alignment horizontal="right" vertical="center" wrapText="1"/>
    </xf>
    <xf numFmtId="0" fontId="0" fillId="0" borderId="0" xfId="0" applyFont="1" applyAlignment="1">
      <alignment/>
    </xf>
    <xf numFmtId="0" fontId="81" fillId="49" borderId="30" xfId="0" applyFont="1" applyFill="1" applyBorder="1" applyAlignment="1">
      <alignment horizontal="right" vertical="center" wrapText="1"/>
    </xf>
    <xf numFmtId="3" fontId="81" fillId="49" borderId="30" xfId="0" applyNumberFormat="1" applyFont="1" applyFill="1" applyBorder="1" applyAlignment="1">
      <alignment horizontal="right" vertical="center" wrapText="1"/>
    </xf>
    <xf numFmtId="0" fontId="81" fillId="49" borderId="31" xfId="0" applyFont="1" applyFill="1" applyBorder="1" applyAlignment="1">
      <alignment horizontal="right" vertical="center" wrapText="1"/>
    </xf>
    <xf numFmtId="0" fontId="65" fillId="0" borderId="0" xfId="0" applyFont="1" applyAlignment="1">
      <alignment horizontal="right" vertical="center" wrapText="1"/>
    </xf>
    <xf numFmtId="0" fontId="65" fillId="0" borderId="0" xfId="0" applyFont="1" applyAlignment="1">
      <alignment horizontal="right" vertical="center" wrapText="1" indent="1"/>
    </xf>
    <xf numFmtId="0" fontId="65" fillId="0" borderId="32" xfId="0" applyFont="1" applyBorder="1" applyAlignment="1">
      <alignment horizontal="right" vertical="center" wrapText="1"/>
    </xf>
    <xf numFmtId="0" fontId="65" fillId="0" borderId="32" xfId="0" applyFont="1" applyBorder="1" applyAlignment="1">
      <alignment horizontal="right" vertical="center" wrapText="1" indent="1"/>
    </xf>
    <xf numFmtId="3" fontId="65" fillId="0" borderId="32" xfId="0" applyNumberFormat="1" applyFont="1" applyBorder="1" applyAlignment="1">
      <alignment horizontal="right" vertical="center" wrapText="1"/>
    </xf>
    <xf numFmtId="0" fontId="65" fillId="0" borderId="19" xfId="0" applyFont="1" applyBorder="1" applyAlignment="1">
      <alignment horizontal="right" vertical="center" wrapText="1"/>
    </xf>
    <xf numFmtId="0" fontId="81" fillId="49" borderId="33" xfId="0" applyFont="1" applyFill="1" applyBorder="1" applyAlignment="1">
      <alignment horizontal="right" vertical="center" wrapText="1"/>
    </xf>
    <xf numFmtId="3" fontId="81" fillId="49" borderId="33" xfId="0" applyNumberFormat="1" applyFont="1" applyFill="1" applyBorder="1" applyAlignment="1">
      <alignment horizontal="right" vertical="center" wrapText="1"/>
    </xf>
    <xf numFmtId="0" fontId="77" fillId="0" borderId="0" xfId="0" applyFont="1" applyAlignment="1">
      <alignment horizontal="right" vertical="center" wrapText="1"/>
    </xf>
    <xf numFmtId="0" fontId="65" fillId="0" borderId="19" xfId="0" applyFont="1" applyBorder="1" applyAlignment="1">
      <alignment horizontal="right" vertical="center" wrapText="1" indent="1"/>
    </xf>
    <xf numFmtId="3" fontId="65" fillId="0" borderId="19" xfId="0" applyNumberFormat="1" applyFont="1" applyBorder="1" applyAlignment="1">
      <alignment horizontal="right" vertical="center" wrapText="1"/>
    </xf>
    <xf numFmtId="3" fontId="69" fillId="0" borderId="0" xfId="0" applyNumberFormat="1" applyFont="1" applyAlignment="1">
      <alignment horizontal="center" vertical="center" wrapText="1"/>
    </xf>
    <xf numFmtId="3" fontId="69" fillId="0" borderId="0" xfId="0" applyNumberFormat="1" applyFont="1" applyAlignment="1">
      <alignment horizontal="center" vertical="center"/>
    </xf>
    <xf numFmtId="3" fontId="69" fillId="33" borderId="0" xfId="0" applyNumberFormat="1" applyFont="1" applyFill="1" applyAlignment="1">
      <alignment horizontal="center" vertical="center" wrapText="1"/>
    </xf>
    <xf numFmtId="3" fontId="69" fillId="33" borderId="0" xfId="0" applyNumberFormat="1" applyFont="1" applyFill="1" applyAlignment="1">
      <alignment horizontal="center" vertical="center"/>
    </xf>
    <xf numFmtId="3" fontId="69" fillId="0" borderId="19" xfId="0" applyNumberFormat="1" applyFont="1" applyBorder="1" applyAlignment="1">
      <alignment horizontal="center" vertical="center" wrapText="1"/>
    </xf>
    <xf numFmtId="0" fontId="69" fillId="0" borderId="19" xfId="0" applyFont="1" applyBorder="1" applyAlignment="1">
      <alignment horizontal="center" vertical="center" wrapText="1"/>
    </xf>
    <xf numFmtId="3" fontId="68" fillId="33" borderId="11" xfId="0" applyNumberFormat="1" applyFont="1" applyFill="1" applyBorder="1" applyAlignment="1">
      <alignment horizontal="right" vertical="center"/>
    </xf>
    <xf numFmtId="3" fontId="68" fillId="35" borderId="27" xfId="0" applyNumberFormat="1" applyFont="1" applyFill="1" applyBorder="1" applyAlignment="1">
      <alignment horizontal="right" vertical="center"/>
    </xf>
    <xf numFmtId="3" fontId="68" fillId="35" borderId="27" xfId="0" applyNumberFormat="1" applyFont="1" applyFill="1" applyBorder="1" applyAlignment="1">
      <alignment horizontal="right" vertical="center" wrapText="1"/>
    </xf>
    <xf numFmtId="0" fontId="68" fillId="35" borderId="27" xfId="0" applyFont="1" applyFill="1" applyBorder="1" applyAlignment="1">
      <alignment horizontal="right" vertical="center" wrapText="1"/>
    </xf>
    <xf numFmtId="0" fontId="68" fillId="35" borderId="27" xfId="0" applyFont="1" applyFill="1" applyBorder="1" applyAlignment="1">
      <alignment horizontal="right" vertical="center"/>
    </xf>
    <xf numFmtId="3" fontId="68" fillId="33" borderId="34" xfId="0" applyNumberFormat="1" applyFont="1" applyFill="1" applyBorder="1" applyAlignment="1">
      <alignment horizontal="right" vertical="center"/>
    </xf>
    <xf numFmtId="3" fontId="68" fillId="33" borderId="34" xfId="0" applyNumberFormat="1" applyFont="1" applyFill="1" applyBorder="1" applyAlignment="1">
      <alignment horizontal="right" vertical="center" wrapText="1"/>
    </xf>
    <xf numFmtId="0" fontId="68" fillId="33" borderId="34" xfId="0" applyFont="1" applyFill="1" applyBorder="1" applyAlignment="1">
      <alignment horizontal="right" vertical="center" wrapText="1"/>
    </xf>
    <xf numFmtId="0" fontId="68" fillId="33" borderId="34" xfId="0" applyFont="1" applyFill="1" applyBorder="1" applyAlignment="1">
      <alignment horizontal="right" vertical="center"/>
    </xf>
    <xf numFmtId="3" fontId="69" fillId="33" borderId="0" xfId="0" applyNumberFormat="1" applyFont="1" applyFill="1" applyBorder="1" applyAlignment="1">
      <alignment horizontal="right" vertical="center"/>
    </xf>
    <xf numFmtId="3" fontId="68" fillId="0" borderId="34" xfId="0" applyNumberFormat="1" applyFont="1" applyBorder="1" applyAlignment="1">
      <alignment horizontal="right" vertical="center"/>
    </xf>
    <xf numFmtId="0" fontId="68" fillId="0" borderId="34" xfId="0" applyFont="1" applyBorder="1" applyAlignment="1">
      <alignment horizontal="right" vertical="center" wrapText="1"/>
    </xf>
    <xf numFmtId="0" fontId="68" fillId="0" borderId="34" xfId="0" applyFont="1" applyBorder="1" applyAlignment="1">
      <alignment horizontal="right" vertical="center"/>
    </xf>
    <xf numFmtId="3" fontId="68" fillId="0" borderId="34" xfId="0" applyNumberFormat="1" applyFont="1" applyBorder="1" applyAlignment="1">
      <alignment horizontal="right" vertical="center" wrapText="1"/>
    </xf>
    <xf numFmtId="3" fontId="68" fillId="0" borderId="35" xfId="0" applyNumberFormat="1" applyFont="1" applyBorder="1" applyAlignment="1">
      <alignment horizontal="right" vertical="center" wrapText="1"/>
    </xf>
    <xf numFmtId="0" fontId="68" fillId="0" borderId="35" xfId="0" applyFont="1" applyBorder="1" applyAlignment="1">
      <alignment horizontal="right" vertical="center" wrapText="1"/>
    </xf>
    <xf numFmtId="0" fontId="70" fillId="0" borderId="14" xfId="0" applyFont="1" applyBorder="1" applyAlignment="1">
      <alignment horizontal="justify" vertical="center" wrapText="1"/>
    </xf>
    <xf numFmtId="0" fontId="69" fillId="33" borderId="19" xfId="0" applyFont="1" applyFill="1" applyBorder="1" applyAlignment="1">
      <alignment horizontal="right" vertical="center" wrapText="1"/>
    </xf>
    <xf numFmtId="0" fontId="70" fillId="34" borderId="36" xfId="0" applyFont="1" applyFill="1" applyBorder="1" applyAlignment="1">
      <alignment horizontal="center" vertical="center"/>
    </xf>
    <xf numFmtId="0" fontId="70" fillId="34" borderId="11" xfId="0" applyFont="1" applyFill="1" applyBorder="1" applyAlignment="1">
      <alignment horizontal="center" vertical="center"/>
    </xf>
    <xf numFmtId="3" fontId="70" fillId="0" borderId="36" xfId="0" applyNumberFormat="1" applyFont="1" applyBorder="1" applyAlignment="1">
      <alignment horizontal="right" vertical="center" indent="1"/>
    </xf>
    <xf numFmtId="3" fontId="70" fillId="0" borderId="13" xfId="0" applyNumberFormat="1" applyFont="1" applyBorder="1" applyAlignment="1">
      <alignment horizontal="right" vertical="center" indent="1"/>
    </xf>
    <xf numFmtId="3" fontId="70" fillId="0" borderId="11" xfId="0" applyNumberFormat="1" applyFont="1" applyBorder="1" applyAlignment="1">
      <alignment horizontal="right" vertical="center" indent="2"/>
    </xf>
    <xf numFmtId="3" fontId="69" fillId="33" borderId="37" xfId="0" applyNumberFormat="1" applyFont="1" applyFill="1" applyBorder="1" applyAlignment="1">
      <alignment horizontal="right" vertical="center" indent="1"/>
    </xf>
    <xf numFmtId="3" fontId="69" fillId="33" borderId="28" xfId="0" applyNumberFormat="1" applyFont="1" applyFill="1" applyBorder="1" applyAlignment="1">
      <alignment horizontal="right" vertical="center" indent="1"/>
    </xf>
    <xf numFmtId="3" fontId="66" fillId="33" borderId="0" xfId="0" applyNumberFormat="1" applyFont="1" applyFill="1" applyAlignment="1">
      <alignment horizontal="right" vertical="center" indent="2"/>
    </xf>
    <xf numFmtId="3" fontId="69" fillId="0" borderId="37" xfId="0" applyNumberFormat="1" applyFont="1" applyBorder="1" applyAlignment="1">
      <alignment horizontal="right" vertical="center" indent="1"/>
    </xf>
    <xf numFmtId="3" fontId="69" fillId="0" borderId="28" xfId="0" applyNumberFormat="1" applyFont="1" applyBorder="1" applyAlignment="1">
      <alignment horizontal="right" vertical="center" indent="1"/>
    </xf>
    <xf numFmtId="3" fontId="66" fillId="0" borderId="0" xfId="0" applyNumberFormat="1" applyFont="1" applyAlignment="1">
      <alignment horizontal="right" vertical="center" indent="2"/>
    </xf>
    <xf numFmtId="0" fontId="66" fillId="33" borderId="0" xfId="0" applyFont="1" applyFill="1" applyAlignment="1">
      <alignment horizontal="right" vertical="center" indent="2"/>
    </xf>
    <xf numFmtId="0" fontId="66" fillId="33" borderId="37" xfId="0" applyFont="1" applyFill="1" applyBorder="1" applyAlignment="1">
      <alignment horizontal="right" vertical="center" indent="1"/>
    </xf>
    <xf numFmtId="0" fontId="69" fillId="33" borderId="28" xfId="0" applyFont="1" applyFill="1" applyBorder="1" applyAlignment="1">
      <alignment horizontal="right" vertical="center" indent="1"/>
    </xf>
    <xf numFmtId="3" fontId="69" fillId="0" borderId="36" xfId="0" applyNumberFormat="1" applyFont="1" applyBorder="1" applyAlignment="1">
      <alignment horizontal="right" vertical="center" indent="1"/>
    </xf>
    <xf numFmtId="0" fontId="69" fillId="0" borderId="13" xfId="0" applyFont="1" applyBorder="1" applyAlignment="1">
      <alignment horizontal="right" vertical="center" indent="1"/>
    </xf>
    <xf numFmtId="3" fontId="66" fillId="0" borderId="11" xfId="0" applyNumberFormat="1" applyFont="1" applyBorder="1" applyAlignment="1">
      <alignment horizontal="right" vertical="center" indent="2"/>
    </xf>
    <xf numFmtId="0" fontId="69" fillId="0" borderId="11" xfId="0" applyFont="1" applyBorder="1" applyAlignment="1">
      <alignment horizontal="right" vertical="center"/>
    </xf>
    <xf numFmtId="3" fontId="68" fillId="33" borderId="36" xfId="0" applyNumberFormat="1" applyFont="1" applyFill="1" applyBorder="1" applyAlignment="1">
      <alignment horizontal="right" vertical="center" indent="1"/>
    </xf>
    <xf numFmtId="3" fontId="68" fillId="33" borderId="13" xfId="0" applyNumberFormat="1" applyFont="1" applyFill="1" applyBorder="1" applyAlignment="1">
      <alignment horizontal="right" vertical="center" indent="1"/>
    </xf>
    <xf numFmtId="3" fontId="70" fillId="33" borderId="11" xfId="0" applyNumberFormat="1" applyFont="1" applyFill="1" applyBorder="1" applyAlignment="1">
      <alignment horizontal="right" vertical="center" indent="2"/>
    </xf>
    <xf numFmtId="0" fontId="71" fillId="0" borderId="14" xfId="0" applyFont="1" applyBorder="1" applyAlignment="1">
      <alignment horizontal="center"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0" fontId="70" fillId="34" borderId="16" xfId="0" applyFont="1" applyFill="1" applyBorder="1" applyAlignment="1">
      <alignment horizontal="center" vertical="center" wrapText="1"/>
    </xf>
    <xf numFmtId="0" fontId="70" fillId="33" borderId="0" xfId="0" applyFont="1" applyFill="1" applyAlignment="1">
      <alignment vertical="center"/>
    </xf>
    <xf numFmtId="4" fontId="68" fillId="33" borderId="0" xfId="0" applyNumberFormat="1" applyFont="1" applyFill="1" applyAlignment="1">
      <alignment horizontal="right" vertical="center" wrapText="1"/>
    </xf>
    <xf numFmtId="0" fontId="66" fillId="0" borderId="0" xfId="0" applyFont="1" applyAlignment="1">
      <alignment vertical="center"/>
    </xf>
    <xf numFmtId="4" fontId="69" fillId="0" borderId="0" xfId="0" applyNumberFormat="1" applyFont="1" applyAlignment="1">
      <alignment horizontal="right" vertical="center" wrapText="1"/>
    </xf>
    <xf numFmtId="0" fontId="70" fillId="33" borderId="11" xfId="0" applyFont="1" applyFill="1" applyBorder="1" applyAlignment="1">
      <alignment vertical="center"/>
    </xf>
    <xf numFmtId="4" fontId="68" fillId="33" borderId="11" xfId="0" applyNumberFormat="1" applyFont="1" applyFill="1" applyBorder="1" applyAlignment="1">
      <alignment horizontal="right" vertical="center"/>
    </xf>
    <xf numFmtId="4" fontId="68" fillId="33" borderId="0" xfId="0" applyNumberFormat="1" applyFont="1" applyFill="1" applyAlignment="1">
      <alignment horizontal="right" vertical="center"/>
    </xf>
    <xf numFmtId="0" fontId="70" fillId="0" borderId="0" xfId="0" applyFont="1" applyAlignment="1">
      <alignment horizontal="left" vertical="center" indent="1"/>
    </xf>
    <xf numFmtId="0" fontId="68" fillId="0" borderId="0" xfId="0" applyFont="1" applyAlignment="1">
      <alignment horizontal="right" vertical="center"/>
    </xf>
    <xf numFmtId="4" fontId="68" fillId="0" borderId="0" xfId="0" applyNumberFormat="1" applyFont="1" applyAlignment="1">
      <alignment horizontal="right" vertical="center"/>
    </xf>
    <xf numFmtId="0" fontId="66" fillId="0" borderId="0" xfId="0" applyFont="1" applyAlignment="1">
      <alignment horizontal="left" vertical="center" indent="1"/>
    </xf>
    <xf numFmtId="4" fontId="69" fillId="0" borderId="0" xfId="0" applyNumberFormat="1" applyFont="1" applyAlignment="1">
      <alignment horizontal="right" vertical="center"/>
    </xf>
    <xf numFmtId="0" fontId="68" fillId="0" borderId="11" xfId="0" applyFont="1" applyBorder="1" applyAlignment="1">
      <alignment vertical="center"/>
    </xf>
    <xf numFmtId="4" fontId="68" fillId="0" borderId="11" xfId="0" applyNumberFormat="1" applyFont="1" applyBorder="1" applyAlignment="1">
      <alignment horizontal="right" vertical="center"/>
    </xf>
    <xf numFmtId="4" fontId="68" fillId="0" borderId="14" xfId="0" applyNumberFormat="1" applyFont="1" applyBorder="1" applyAlignment="1">
      <alignment vertical="center"/>
    </xf>
    <xf numFmtId="2" fontId="69" fillId="0" borderId="11" xfId="0" applyNumberFormat="1" applyFont="1" applyBorder="1" applyAlignment="1">
      <alignment horizontal="right" vertical="center"/>
    </xf>
    <xf numFmtId="164" fontId="75" fillId="0" borderId="0" xfId="0" applyNumberFormat="1" applyFont="1" applyAlignment="1">
      <alignment horizontal="right" vertical="center"/>
    </xf>
    <xf numFmtId="164" fontId="74" fillId="0" borderId="11" xfId="0" applyNumberFormat="1" applyFont="1" applyBorder="1" applyAlignment="1">
      <alignment horizontal="right" vertical="center"/>
    </xf>
    <xf numFmtId="0" fontId="7" fillId="46" borderId="28" xfId="0" applyFont="1" applyFill="1" applyBorder="1" applyAlignment="1">
      <alignment horizontal="justify" vertical="center" wrapText="1"/>
    </xf>
    <xf numFmtId="0" fontId="7" fillId="0" borderId="28" xfId="0" applyFont="1" applyBorder="1" applyAlignment="1">
      <alignment horizontal="justify" vertical="center" wrapText="1"/>
    </xf>
    <xf numFmtId="0" fontId="7" fillId="0" borderId="13"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16" fillId="33" borderId="0" xfId="0" applyFont="1" applyFill="1" applyAlignment="1">
      <alignment horizontal="left" vertical="center" wrapText="1" indent="2"/>
    </xf>
    <xf numFmtId="0" fontId="17" fillId="35" borderId="0" xfId="0" applyFont="1" applyFill="1" applyBorder="1" applyAlignment="1">
      <alignment vertical="center"/>
    </xf>
    <xf numFmtId="0" fontId="17" fillId="33" borderId="34" xfId="0" applyFont="1" applyFill="1" applyBorder="1" applyAlignment="1">
      <alignment horizontal="left" vertical="center" indent="1"/>
    </xf>
    <xf numFmtId="0" fontId="18" fillId="35" borderId="0" xfId="0" applyFont="1" applyFill="1" applyAlignment="1">
      <alignment horizontal="left" vertical="center" indent="2"/>
    </xf>
    <xf numFmtId="0" fontId="18" fillId="33" borderId="0" xfId="0" applyFont="1" applyFill="1" applyAlignment="1">
      <alignment horizontal="left" vertical="center" indent="2"/>
    </xf>
    <xf numFmtId="0" fontId="18" fillId="33" borderId="0" xfId="0" applyFont="1" applyFill="1" applyBorder="1" applyAlignment="1">
      <alignment horizontal="left" vertical="center" indent="2"/>
    </xf>
    <xf numFmtId="0" fontId="17" fillId="0" borderId="34" xfId="0" applyFont="1" applyBorder="1" applyAlignment="1">
      <alignment horizontal="left" vertical="center" indent="1"/>
    </xf>
    <xf numFmtId="0" fontId="18" fillId="0" borderId="11" xfId="0" applyFont="1" applyBorder="1" applyAlignment="1">
      <alignment vertical="center"/>
    </xf>
    <xf numFmtId="0" fontId="68" fillId="40" borderId="38" xfId="0" applyFont="1" applyFill="1" applyBorder="1" applyAlignment="1">
      <alignment horizontal="center" vertical="center" wrapText="1"/>
    </xf>
    <xf numFmtId="0" fontId="78" fillId="0" borderId="13" xfId="0" applyFont="1" applyFill="1" applyBorder="1" applyAlignment="1">
      <alignment vertical="center" wrapText="1"/>
    </xf>
    <xf numFmtId="166" fontId="68" fillId="33" borderId="29" xfId="0" applyNumberFormat="1" applyFont="1" applyFill="1" applyBorder="1" applyAlignment="1">
      <alignment horizontal="right" vertical="center" wrapText="1"/>
    </xf>
    <xf numFmtId="0" fontId="65" fillId="0" borderId="0" xfId="0" applyFont="1" applyBorder="1" applyAlignment="1">
      <alignment horizontal="right" vertical="center" wrapText="1"/>
    </xf>
    <xf numFmtId="0" fontId="81" fillId="49" borderId="39" xfId="0" applyFont="1" applyFill="1" applyBorder="1" applyAlignment="1">
      <alignment vertical="center" wrapText="1"/>
    </xf>
    <xf numFmtId="0" fontId="65" fillId="0" borderId="28" xfId="0" applyFont="1" applyBorder="1" applyAlignment="1">
      <alignment vertical="center" wrapText="1"/>
    </xf>
    <xf numFmtId="0" fontId="65" fillId="0" borderId="40" xfId="0" applyFont="1" applyBorder="1" applyAlignment="1">
      <alignment vertical="center" wrapText="1"/>
    </xf>
    <xf numFmtId="0" fontId="81" fillId="49" borderId="28" xfId="0" applyFont="1" applyFill="1" applyBorder="1" applyAlignment="1">
      <alignment vertical="center" wrapText="1"/>
    </xf>
    <xf numFmtId="0" fontId="65" fillId="0" borderId="41" xfId="0" applyFont="1" applyBorder="1" applyAlignment="1">
      <alignment vertical="center" wrapText="1"/>
    </xf>
    <xf numFmtId="0" fontId="81" fillId="49" borderId="31" xfId="0" applyFont="1" applyFill="1" applyBorder="1" applyAlignment="1">
      <alignment horizontal="right" vertical="center" wrapText="1" indent="1"/>
    </xf>
    <xf numFmtId="0" fontId="81" fillId="49" borderId="0" xfId="0" applyFont="1" applyFill="1" applyBorder="1" applyAlignment="1">
      <alignment horizontal="right" vertical="center" wrapText="1" indent="1"/>
    </xf>
    <xf numFmtId="0" fontId="81" fillId="49" borderId="39" xfId="0" applyFont="1" applyFill="1" applyBorder="1" applyAlignment="1">
      <alignment horizontal="right" vertical="center" wrapText="1"/>
    </xf>
    <xf numFmtId="0" fontId="65" fillId="0" borderId="28" xfId="0" applyFont="1" applyBorder="1" applyAlignment="1">
      <alignment horizontal="right" vertical="center" wrapText="1"/>
    </xf>
    <xf numFmtId="0" fontId="65" fillId="0" borderId="40" xfId="0" applyFont="1" applyBorder="1" applyAlignment="1">
      <alignment horizontal="right" vertical="center" wrapText="1"/>
    </xf>
    <xf numFmtId="0" fontId="81" fillId="49" borderId="28" xfId="0" applyFont="1" applyFill="1" applyBorder="1" applyAlignment="1">
      <alignment horizontal="right" vertical="center" wrapText="1"/>
    </xf>
    <xf numFmtId="0" fontId="65" fillId="0" borderId="41" xfId="0" applyFont="1" applyBorder="1" applyAlignment="1">
      <alignment horizontal="right" vertical="center" wrapText="1"/>
    </xf>
    <xf numFmtId="3" fontId="81" fillId="49" borderId="39" xfId="0" applyNumberFormat="1" applyFont="1" applyFill="1" applyBorder="1" applyAlignment="1">
      <alignment horizontal="right" vertical="center" wrapText="1"/>
    </xf>
    <xf numFmtId="3" fontId="65" fillId="0" borderId="40" xfId="0" applyNumberFormat="1" applyFont="1" applyBorder="1" applyAlignment="1">
      <alignment horizontal="right" vertical="center" wrapText="1"/>
    </xf>
    <xf numFmtId="3" fontId="81" fillId="49" borderId="28" xfId="0" applyNumberFormat="1" applyFont="1" applyFill="1" applyBorder="1" applyAlignment="1">
      <alignment horizontal="right" vertical="center" wrapText="1"/>
    </xf>
    <xf numFmtId="3" fontId="65" fillId="0" borderId="41" xfId="0" applyNumberFormat="1" applyFont="1" applyBorder="1" applyAlignment="1">
      <alignment horizontal="right" vertical="center" wrapText="1"/>
    </xf>
    <xf numFmtId="0" fontId="82" fillId="41" borderId="25" xfId="0" applyFont="1" applyFill="1" applyBorder="1" applyAlignment="1">
      <alignment horizontal="center" vertical="center" wrapText="1"/>
    </xf>
    <xf numFmtId="0" fontId="82" fillId="41" borderId="32"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69" fillId="33" borderId="11" xfId="0" applyFont="1" applyFill="1" applyBorder="1" applyAlignment="1">
      <alignment horizontal="left" vertical="center" indent="2"/>
    </xf>
    <xf numFmtId="0" fontId="69" fillId="33" borderId="11" xfId="0" applyFont="1" applyFill="1" applyBorder="1" applyAlignment="1">
      <alignment horizontal="left" vertical="center" wrapText="1" indent="2"/>
    </xf>
    <xf numFmtId="0" fontId="71" fillId="0" borderId="16" xfId="0" applyFont="1" applyBorder="1" applyAlignment="1">
      <alignment vertical="center"/>
    </xf>
    <xf numFmtId="3" fontId="68" fillId="0" borderId="11" xfId="0" applyNumberFormat="1" applyFont="1" applyBorder="1" applyAlignment="1">
      <alignment vertical="center"/>
    </xf>
    <xf numFmtId="49" fontId="70" fillId="34" borderId="13" xfId="0" applyNumberFormat="1" applyFont="1" applyFill="1" applyBorder="1" applyAlignment="1">
      <alignment horizontal="center" vertical="center"/>
    </xf>
    <xf numFmtId="0" fontId="68" fillId="37" borderId="42" xfId="0" applyFont="1" applyFill="1" applyBorder="1" applyAlignment="1">
      <alignment horizontal="center" vertical="center" wrapText="1"/>
    </xf>
    <xf numFmtId="17" fontId="68" fillId="37" borderId="43" xfId="0" applyNumberFormat="1" applyFont="1" applyFill="1" applyBorder="1" applyAlignment="1">
      <alignment horizontal="center" vertical="center" wrapText="1"/>
    </xf>
    <xf numFmtId="0" fontId="78" fillId="0" borderId="0" xfId="0" applyFont="1" applyAlignment="1">
      <alignment vertical="center" wrapText="1"/>
    </xf>
    <xf numFmtId="0" fontId="66" fillId="0" borderId="43" xfId="0" applyFont="1" applyBorder="1" applyAlignment="1">
      <alignment horizontal="center" vertical="center"/>
    </xf>
    <xf numFmtId="3" fontId="66" fillId="0" borderId="43" xfId="0" applyNumberFormat="1" applyFont="1" applyBorder="1" applyAlignment="1">
      <alignment horizontal="right" vertical="center"/>
    </xf>
    <xf numFmtId="164" fontId="66" fillId="0" borderId="43" xfId="0" applyNumberFormat="1" applyFont="1" applyBorder="1" applyAlignment="1">
      <alignment horizontal="right" vertical="center"/>
    </xf>
    <xf numFmtId="3" fontId="69" fillId="0" borderId="43" xfId="0" applyNumberFormat="1" applyFont="1" applyBorder="1" applyAlignment="1">
      <alignment horizontal="center" vertical="center" wrapText="1"/>
    </xf>
    <xf numFmtId="3" fontId="69" fillId="0" borderId="43" xfId="0" applyNumberFormat="1" applyFont="1" applyBorder="1" applyAlignment="1">
      <alignment horizontal="center" vertical="center"/>
    </xf>
    <xf numFmtId="164" fontId="66" fillId="0" borderId="0" xfId="0" applyNumberFormat="1" applyFont="1" applyAlignment="1">
      <alignment horizontal="center" vertical="center"/>
    </xf>
    <xf numFmtId="164" fontId="66" fillId="33" borderId="0" xfId="0" applyNumberFormat="1" applyFont="1" applyFill="1" applyAlignment="1">
      <alignment horizontal="center" vertical="center"/>
    </xf>
    <xf numFmtId="164" fontId="66" fillId="0" borderId="11" xfId="0" applyNumberFormat="1" applyFont="1" applyBorder="1" applyAlignment="1">
      <alignment horizontal="center" vertical="center"/>
    </xf>
    <xf numFmtId="164" fontId="66" fillId="36" borderId="0" xfId="0" applyNumberFormat="1" applyFont="1" applyFill="1" applyAlignment="1">
      <alignment horizontal="center" vertical="center"/>
    </xf>
    <xf numFmtId="4" fontId="69" fillId="0" borderId="0" xfId="0" applyNumberFormat="1" applyFont="1" applyBorder="1" applyAlignment="1">
      <alignment vertical="center"/>
    </xf>
    <xf numFmtId="4" fontId="69" fillId="0" borderId="0" xfId="0" applyNumberFormat="1" applyFont="1" applyBorder="1" applyAlignment="1">
      <alignment horizontal="right" vertical="center"/>
    </xf>
    <xf numFmtId="0" fontId="17" fillId="34" borderId="15" xfId="0" applyFont="1" applyFill="1" applyBorder="1" applyAlignment="1">
      <alignment horizontal="center" vertical="center" wrapText="1"/>
    </xf>
    <xf numFmtId="0" fontId="78" fillId="0" borderId="0" xfId="54" applyFont="1" applyAlignment="1">
      <alignment vertical="center"/>
      <protection/>
    </xf>
    <xf numFmtId="0" fontId="71" fillId="0" borderId="0" xfId="0" applyFont="1" applyAlignment="1">
      <alignment horizontal="center" vertical="center"/>
    </xf>
    <xf numFmtId="0" fontId="0" fillId="0" borderId="0" xfId="0" applyFont="1" applyBorder="1" applyAlignment="1">
      <alignment horizontal="center" vertical="center"/>
    </xf>
    <xf numFmtId="0" fontId="68" fillId="37" borderId="42" xfId="0" applyFont="1" applyFill="1" applyBorder="1" applyAlignment="1">
      <alignment horizontal="center" vertical="center" wrapText="1"/>
    </xf>
    <xf numFmtId="0" fontId="68" fillId="37" borderId="43" xfId="0" applyFont="1" applyFill="1" applyBorder="1" applyAlignment="1">
      <alignment horizontal="center" vertical="center" wrapText="1"/>
    </xf>
    <xf numFmtId="0" fontId="78" fillId="0" borderId="27" xfId="0" applyFont="1" applyFill="1" applyBorder="1" applyAlignment="1">
      <alignment horizontal="left" vertical="center" wrapText="1"/>
    </xf>
    <xf numFmtId="0" fontId="78" fillId="0" borderId="27" xfId="0" applyFont="1" applyBorder="1" applyAlignment="1">
      <alignment horizontal="left" vertical="center" wrapText="1"/>
    </xf>
    <xf numFmtId="0" fontId="78" fillId="0" borderId="0" xfId="0" applyFont="1" applyBorder="1" applyAlignment="1">
      <alignment horizontal="left" vertical="center" wrapText="1"/>
    </xf>
    <xf numFmtId="0" fontId="0" fillId="0" borderId="11" xfId="0" applyFont="1" applyBorder="1" applyAlignment="1">
      <alignment horizontal="center" vertical="center"/>
    </xf>
    <xf numFmtId="0" fontId="68" fillId="37" borderId="20" xfId="0" applyFont="1" applyFill="1" applyBorder="1" applyAlignment="1">
      <alignment horizontal="center" vertical="center"/>
    </xf>
    <xf numFmtId="0" fontId="68" fillId="37" borderId="44" xfId="0" applyFont="1" applyFill="1" applyBorder="1" applyAlignment="1">
      <alignment horizontal="center" vertical="center"/>
    </xf>
    <xf numFmtId="0" fontId="68" fillId="37" borderId="45" xfId="0" applyFont="1" applyFill="1" applyBorder="1" applyAlignment="1">
      <alignment horizontal="center" vertical="center" wrapText="1"/>
    </xf>
    <xf numFmtId="0" fontId="68" fillId="37" borderId="46" xfId="0" applyFont="1" applyFill="1" applyBorder="1" applyAlignment="1">
      <alignment horizontal="center" vertical="center" wrapText="1"/>
    </xf>
    <xf numFmtId="0" fontId="68" fillId="37" borderId="47" xfId="0" applyFont="1" applyFill="1" applyBorder="1" applyAlignment="1">
      <alignment horizontal="center" vertical="center"/>
    </xf>
    <xf numFmtId="0" fontId="68" fillId="37" borderId="46" xfId="0" applyFont="1" applyFill="1" applyBorder="1" applyAlignment="1">
      <alignment horizontal="center" vertical="center"/>
    </xf>
    <xf numFmtId="0" fontId="71" fillId="0" borderId="0" xfId="0" applyFont="1" applyAlignment="1">
      <alignment horizontal="center" vertical="center" wrapText="1"/>
    </xf>
    <xf numFmtId="0" fontId="0" fillId="0" borderId="0" xfId="0" applyFont="1" applyAlignment="1">
      <alignment horizontal="center" vertical="center"/>
    </xf>
    <xf numFmtId="0" fontId="78" fillId="0" borderId="0" xfId="0" applyFont="1" applyAlignment="1">
      <alignment horizontal="left" vertical="center" wrapText="1"/>
    </xf>
    <xf numFmtId="0" fontId="83" fillId="0" borderId="0" xfId="0" applyFont="1" applyAlignment="1">
      <alignment horizontal="center" vertical="center"/>
    </xf>
    <xf numFmtId="0" fontId="0" fillId="0" borderId="0" xfId="0" applyFont="1" applyBorder="1" applyAlignment="1">
      <alignment horizontal="center"/>
    </xf>
    <xf numFmtId="0" fontId="78" fillId="0" borderId="29" xfId="0" applyFont="1" applyBorder="1" applyAlignment="1">
      <alignment horizontal="left" vertical="center" wrapText="1"/>
    </xf>
    <xf numFmtId="0" fontId="3" fillId="0" borderId="0" xfId="0" applyFont="1" applyAlignment="1">
      <alignment horizontal="center" vertical="center" wrapText="1"/>
    </xf>
    <xf numFmtId="0" fontId="0" fillId="0" borderId="19" xfId="0" applyFont="1" applyBorder="1" applyAlignment="1">
      <alignment horizontal="center" vertical="center"/>
    </xf>
    <xf numFmtId="0" fontId="75" fillId="34" borderId="48" xfId="0" applyFont="1" applyFill="1" applyBorder="1" applyAlignment="1">
      <alignment horizontal="center" vertical="center" wrapText="1"/>
    </xf>
    <xf numFmtId="0" fontId="75" fillId="34" borderId="38" xfId="0" applyFont="1" applyFill="1" applyBorder="1" applyAlignment="1">
      <alignment horizontal="center" vertical="center" wrapText="1"/>
    </xf>
    <xf numFmtId="0" fontId="78" fillId="0" borderId="27" xfId="54" applyFont="1" applyBorder="1" applyAlignment="1">
      <alignment vertical="center" wrapText="1"/>
      <protection/>
    </xf>
    <xf numFmtId="0" fontId="78" fillId="0" borderId="0" xfId="54" applyFont="1" applyBorder="1" applyAlignment="1">
      <alignment vertical="center" wrapText="1"/>
      <protection/>
    </xf>
    <xf numFmtId="0" fontId="78" fillId="0" borderId="27" xfId="0" applyFont="1" applyBorder="1" applyAlignment="1">
      <alignment vertical="center" wrapText="1"/>
    </xf>
    <xf numFmtId="0" fontId="78" fillId="0" borderId="0" xfId="0" applyFont="1" applyBorder="1" applyAlignment="1">
      <alignment vertical="center" wrapText="1"/>
    </xf>
    <xf numFmtId="0" fontId="70" fillId="34" borderId="48" xfId="0" applyFont="1" applyFill="1" applyBorder="1" applyAlignment="1">
      <alignment horizontal="center" vertical="center" wrapText="1"/>
    </xf>
    <xf numFmtId="0" fontId="70" fillId="34" borderId="38" xfId="0" applyFont="1" applyFill="1" applyBorder="1" applyAlignment="1">
      <alignment horizontal="center" vertical="center" wrapText="1"/>
    </xf>
    <xf numFmtId="0" fontId="70" fillId="34" borderId="49"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50" xfId="0" applyFont="1" applyFill="1" applyBorder="1" applyAlignment="1">
      <alignment horizontal="center" vertical="center" wrapText="1"/>
    </xf>
    <xf numFmtId="0" fontId="78" fillId="0" borderId="29" xfId="0" applyFont="1" applyBorder="1" applyAlignment="1">
      <alignment vertical="center" wrapText="1"/>
    </xf>
    <xf numFmtId="0" fontId="71" fillId="0" borderId="0" xfId="0" applyFont="1" applyBorder="1" applyAlignment="1">
      <alignment horizontal="center" vertical="center"/>
    </xf>
    <xf numFmtId="0" fontId="78" fillId="0" borderId="27" xfId="0" applyFont="1" applyBorder="1" applyAlignment="1">
      <alignment horizontal="left" vertical="center"/>
    </xf>
    <xf numFmtId="0" fontId="78" fillId="0" borderId="0" xfId="0" applyFont="1" applyAlignment="1">
      <alignment horizontal="left" vertical="center"/>
    </xf>
    <xf numFmtId="0" fontId="76" fillId="34" borderId="45" xfId="0" applyFont="1" applyFill="1" applyBorder="1" applyAlignment="1">
      <alignment horizontal="center" vertical="center" wrapText="1"/>
    </xf>
    <xf numFmtId="0" fontId="76" fillId="34" borderId="16" xfId="0" applyFont="1" applyFill="1" applyBorder="1" applyAlignment="1">
      <alignment horizontal="center" vertical="center" wrapText="1"/>
    </xf>
    <xf numFmtId="0" fontId="76" fillId="34" borderId="20"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21" xfId="0" applyFont="1" applyFill="1" applyBorder="1" applyAlignment="1">
      <alignment horizontal="center" vertical="center" wrapText="1"/>
    </xf>
    <xf numFmtId="0" fontId="16" fillId="40" borderId="20" xfId="0" applyFont="1" applyFill="1" applyBorder="1" applyAlignment="1">
      <alignment horizontal="center" vertical="center" wrapText="1"/>
    </xf>
    <xf numFmtId="0" fontId="16" fillId="40" borderId="21" xfId="0" applyFont="1" applyFill="1" applyBorder="1" applyAlignment="1">
      <alignment horizontal="center" vertical="center" wrapText="1"/>
    </xf>
    <xf numFmtId="0" fontId="75" fillId="40" borderId="45" xfId="0" applyFont="1" applyFill="1" applyBorder="1" applyAlignment="1">
      <alignment horizontal="center" vertical="center" wrapText="1"/>
    </xf>
    <xf numFmtId="0" fontId="75" fillId="40" borderId="14" xfId="0" applyFont="1" applyFill="1" applyBorder="1" applyAlignment="1">
      <alignment horizontal="center" vertical="center" wrapText="1"/>
    </xf>
    <xf numFmtId="0" fontId="75" fillId="40" borderId="16" xfId="0" applyFont="1" applyFill="1" applyBorder="1" applyAlignment="1">
      <alignment horizontal="center" vertical="center" wrapText="1"/>
    </xf>
    <xf numFmtId="0" fontId="78" fillId="0" borderId="27" xfId="0" applyFont="1" applyBorder="1" applyAlignment="1">
      <alignment horizontal="justify" vertical="center" wrapText="1"/>
    </xf>
    <xf numFmtId="0" fontId="78" fillId="0" borderId="27" xfId="0" applyFont="1" applyBorder="1" applyAlignment="1">
      <alignment horizontal="justify" vertical="center"/>
    </xf>
    <xf numFmtId="0" fontId="78" fillId="0" borderId="0" xfId="0" applyFont="1" applyBorder="1" applyAlignment="1">
      <alignment horizontal="justify" vertical="center"/>
    </xf>
    <xf numFmtId="0" fontId="68" fillId="34" borderId="20" xfId="0" applyFont="1" applyFill="1" applyBorder="1" applyAlignment="1">
      <alignment horizontal="center" vertical="center"/>
    </xf>
    <xf numFmtId="0" fontId="68" fillId="34" borderId="21" xfId="0" applyFont="1" applyFill="1" applyBorder="1" applyAlignment="1">
      <alignment horizontal="center" vertical="center"/>
    </xf>
    <xf numFmtId="0" fontId="70" fillId="34" borderId="20" xfId="0" applyFont="1" applyFill="1" applyBorder="1" applyAlignment="1">
      <alignment horizontal="center" vertical="center" wrapText="1"/>
    </xf>
    <xf numFmtId="0" fontId="70" fillId="34" borderId="21" xfId="0" applyFont="1" applyFill="1" applyBorder="1" applyAlignment="1">
      <alignment horizontal="center" vertical="center" wrapText="1"/>
    </xf>
    <xf numFmtId="0" fontId="70" fillId="34" borderId="45"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16" xfId="0" applyFont="1" applyFill="1" applyBorder="1" applyAlignment="1">
      <alignment horizontal="center" vertical="center"/>
    </xf>
    <xf numFmtId="0" fontId="71" fillId="0" borderId="11" xfId="0" applyFont="1" applyBorder="1" applyAlignment="1">
      <alignment horizontal="center" vertical="center" wrapText="1"/>
    </xf>
    <xf numFmtId="0" fontId="68" fillId="34" borderId="20"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45"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8" fillId="34" borderId="16" xfId="0" applyFont="1" applyFill="1" applyBorder="1" applyAlignment="1">
      <alignment horizontal="center" vertical="center" wrapText="1"/>
    </xf>
    <xf numFmtId="0" fontId="68" fillId="0" borderId="14" xfId="0" applyFont="1" applyBorder="1" applyAlignment="1">
      <alignment horizontal="center" vertical="center" wrapText="1"/>
    </xf>
    <xf numFmtId="0" fontId="75" fillId="34" borderId="20" xfId="0" applyFont="1" applyFill="1" applyBorder="1" applyAlignment="1">
      <alignment horizontal="center" vertical="center" wrapText="1"/>
    </xf>
    <xf numFmtId="0" fontId="75" fillId="34" borderId="21" xfId="0" applyFont="1" applyFill="1" applyBorder="1" applyAlignment="1">
      <alignment horizontal="center" vertical="center" wrapText="1"/>
    </xf>
    <xf numFmtId="0" fontId="75" fillId="34" borderId="45" xfId="0" applyFont="1" applyFill="1" applyBorder="1" applyAlignment="1">
      <alignment horizontal="center" vertical="center" wrapText="1"/>
    </xf>
    <xf numFmtId="0" fontId="75" fillId="34" borderId="14" xfId="0" applyFont="1" applyFill="1" applyBorder="1" applyAlignment="1">
      <alignment horizontal="center" vertical="center" wrapText="1"/>
    </xf>
    <xf numFmtId="0" fontId="75" fillId="34" borderId="16" xfId="0" applyFont="1" applyFill="1" applyBorder="1" applyAlignment="1">
      <alignment horizontal="center" vertical="center" wrapText="1"/>
    </xf>
    <xf numFmtId="0" fontId="70" fillId="40" borderId="48" xfId="0" applyFont="1" applyFill="1" applyBorder="1" applyAlignment="1">
      <alignment horizontal="center" vertical="center" wrapText="1"/>
    </xf>
    <xf numFmtId="0" fontId="70" fillId="40" borderId="38" xfId="0" applyFont="1" applyFill="1" applyBorder="1" applyAlignment="1">
      <alignment horizontal="center" vertical="center" wrapText="1"/>
    </xf>
    <xf numFmtId="0" fontId="70" fillId="40" borderId="49" xfId="0" applyFont="1" applyFill="1" applyBorder="1" applyAlignment="1">
      <alignment horizontal="center" vertical="center" wrapText="1"/>
    </xf>
    <xf numFmtId="0" fontId="70" fillId="40" borderId="50" xfId="0" applyFont="1" applyFill="1" applyBorder="1" applyAlignment="1">
      <alignment horizontal="center" vertical="center" wrapText="1"/>
    </xf>
    <xf numFmtId="0" fontId="68" fillId="40" borderId="48" xfId="0" applyFont="1" applyFill="1" applyBorder="1" applyAlignment="1">
      <alignment horizontal="center" vertical="center" wrapText="1"/>
    </xf>
    <xf numFmtId="0" fontId="68" fillId="40" borderId="38" xfId="0" applyFont="1" applyFill="1" applyBorder="1" applyAlignment="1">
      <alignment horizontal="center" vertical="center" wrapText="1"/>
    </xf>
    <xf numFmtId="0" fontId="68" fillId="40" borderId="49" xfId="0" applyFont="1" applyFill="1" applyBorder="1" applyAlignment="1">
      <alignment horizontal="center" vertical="center" wrapText="1"/>
    </xf>
    <xf numFmtId="0" fontId="68" fillId="40" borderId="50" xfId="0" applyFont="1" applyFill="1" applyBorder="1" applyAlignment="1">
      <alignment horizontal="center" vertical="center" wrapText="1"/>
    </xf>
    <xf numFmtId="0" fontId="68" fillId="40" borderId="35" xfId="0" applyFont="1" applyFill="1" applyBorder="1" applyAlignment="1">
      <alignment horizontal="center" vertical="center" wrapText="1"/>
    </xf>
    <xf numFmtId="0" fontId="2" fillId="0" borderId="0" xfId="0" applyFont="1" applyAlignment="1">
      <alignment horizontal="center" wrapText="1"/>
    </xf>
    <xf numFmtId="0" fontId="0" fillId="0" borderId="0" xfId="0" applyFont="1" applyBorder="1" applyAlignment="1">
      <alignment horizontal="center" wrapText="1"/>
    </xf>
    <xf numFmtId="0" fontId="0" fillId="0" borderId="0" xfId="0" applyAlignment="1">
      <alignment horizontal="left" wrapText="1"/>
    </xf>
    <xf numFmtId="0" fontId="0" fillId="0" borderId="0" xfId="0" applyAlignment="1">
      <alignment horizontal="left"/>
    </xf>
    <xf numFmtId="0" fontId="82" fillId="41" borderId="52" xfId="0" applyFont="1" applyFill="1" applyBorder="1" applyAlignment="1">
      <alignment horizontal="center" vertical="center" wrapText="1"/>
    </xf>
    <xf numFmtId="0" fontId="82" fillId="41" borderId="25" xfId="0" applyFont="1" applyFill="1" applyBorder="1" applyAlignment="1">
      <alignment horizontal="center" vertical="center" wrapText="1"/>
    </xf>
    <xf numFmtId="0" fontId="82" fillId="41" borderId="53" xfId="0" applyFont="1" applyFill="1" applyBorder="1" applyAlignment="1">
      <alignment horizontal="center" wrapText="1"/>
    </xf>
    <xf numFmtId="0" fontId="82" fillId="41" borderId="54" xfId="0" applyFont="1" applyFill="1" applyBorder="1" applyAlignment="1">
      <alignment horizontal="center" wrapText="1"/>
    </xf>
    <xf numFmtId="0" fontId="82" fillId="41" borderId="55" xfId="0" applyFont="1" applyFill="1" applyBorder="1" applyAlignment="1">
      <alignment horizontal="center" wrapText="1"/>
    </xf>
    <xf numFmtId="0" fontId="82" fillId="41" borderId="56" xfId="0" applyFont="1" applyFill="1" applyBorder="1" applyAlignment="1">
      <alignment horizontal="center" wrapText="1"/>
    </xf>
    <xf numFmtId="0" fontId="82" fillId="41" borderId="32" xfId="0" applyFont="1" applyFill="1" applyBorder="1" applyAlignment="1">
      <alignment horizontal="center" wrapText="1"/>
    </xf>
    <xf numFmtId="0" fontId="82" fillId="41" borderId="25" xfId="0" applyFont="1" applyFill="1" applyBorder="1" applyAlignment="1">
      <alignment horizontal="center" wrapText="1"/>
    </xf>
    <xf numFmtId="0" fontId="84" fillId="0" borderId="0" xfId="0" applyFont="1" applyAlignment="1">
      <alignment horizontal="justify" vertical="center" wrapText="1"/>
    </xf>
    <xf numFmtId="0" fontId="48" fillId="0" borderId="0" xfId="0" applyFont="1" applyAlignment="1">
      <alignment vertical="center" wrapText="1"/>
    </xf>
    <xf numFmtId="0" fontId="77" fillId="0" borderId="0" xfId="0" applyFont="1" applyAlignment="1">
      <alignment horizontal="center" vertical="center" wrapText="1"/>
    </xf>
    <xf numFmtId="0" fontId="0" fillId="0" borderId="0" xfId="0" applyFont="1" applyAlignment="1">
      <alignment horizontal="center" vertical="center" wrapText="1"/>
    </xf>
    <xf numFmtId="0" fontId="77" fillId="34" borderId="15" xfId="0" applyFont="1" applyFill="1" applyBorder="1" applyAlignment="1">
      <alignment horizontal="center" vertical="center" wrapText="1"/>
    </xf>
    <xf numFmtId="0" fontId="78" fillId="0" borderId="0" xfId="0" applyFont="1" applyAlignment="1">
      <alignment horizontal="justify" vertical="center" wrapText="1"/>
    </xf>
    <xf numFmtId="0" fontId="65" fillId="0" borderId="0" xfId="0" applyFont="1" applyAlignment="1">
      <alignment horizontal="center" vertical="center" wrapText="1"/>
    </xf>
    <xf numFmtId="0" fontId="74" fillId="0" borderId="0" xfId="0" applyFont="1" applyAlignment="1">
      <alignment vertical="center"/>
    </xf>
    <xf numFmtId="0" fontId="74" fillId="0" borderId="0" xfId="0" applyFont="1" applyAlignment="1">
      <alignment horizontal="left" vertical="center" wrapText="1"/>
    </xf>
    <xf numFmtId="0" fontId="68" fillId="34" borderId="15" xfId="0" applyFont="1" applyFill="1" applyBorder="1" applyAlignment="1">
      <alignment horizontal="center" vertical="center" wrapText="1"/>
    </xf>
    <xf numFmtId="0" fontId="78" fillId="0" borderId="0" xfId="0" applyFont="1" applyAlignment="1" quotePrefix="1">
      <alignment horizontal="left" vertical="center" wrapText="1"/>
    </xf>
    <xf numFmtId="0" fontId="68" fillId="34" borderId="15" xfId="0" applyFont="1" applyFill="1" applyBorder="1" applyAlignment="1">
      <alignment horizontal="center" vertical="center"/>
    </xf>
    <xf numFmtId="0" fontId="85" fillId="0" borderId="0" xfId="0" applyFont="1" applyAlignment="1">
      <alignment horizontal="left" vertical="center"/>
    </xf>
    <xf numFmtId="0" fontId="85" fillId="0" borderId="0" xfId="0" applyFont="1" applyAlignment="1">
      <alignment vertical="center"/>
    </xf>
    <xf numFmtId="0" fontId="70" fillId="34" borderId="15" xfId="0" applyFont="1" applyFill="1" applyBorder="1" applyAlignment="1">
      <alignment horizontal="center" vertical="center" wrapText="1"/>
    </xf>
    <xf numFmtId="0" fontId="78" fillId="0" borderId="0" xfId="0" applyFont="1" applyAlignment="1">
      <alignment horizontal="left" wrapText="1"/>
    </xf>
    <xf numFmtId="0" fontId="78" fillId="0" borderId="0" xfId="0" applyFont="1" applyAlignment="1">
      <alignment horizontal="left" vertical="center" wrapText="1"/>
    </xf>
    <xf numFmtId="0" fontId="78" fillId="0" borderId="0" xfId="0" applyFont="1" applyAlignment="1">
      <alignment horizontal="left" vertical="center"/>
    </xf>
    <xf numFmtId="0" fontId="84" fillId="0" borderId="0" xfId="0" applyFont="1" applyAlignment="1">
      <alignment horizontal="left" vertical="center"/>
    </xf>
    <xf numFmtId="0" fontId="71" fillId="34" borderId="15" xfId="0" applyFont="1" applyFill="1" applyBorder="1" applyAlignment="1">
      <alignment horizontal="center" vertical="center"/>
    </xf>
    <xf numFmtId="0" fontId="3" fillId="0" borderId="0" xfId="0" applyFont="1" applyAlignment="1">
      <alignment horizontal="center" vertical="center"/>
    </xf>
    <xf numFmtId="0" fontId="71" fillId="0" borderId="0" xfId="0" applyFont="1" applyAlignment="1">
      <alignment horizontal="center" wrapText="1"/>
    </xf>
    <xf numFmtId="0" fontId="71" fillId="0" borderId="0" xfId="0" applyFont="1" applyAlignment="1">
      <alignment horizontal="center"/>
    </xf>
    <xf numFmtId="0" fontId="0" fillId="0" borderId="0" xfId="0" applyAlignment="1">
      <alignment horizontal="center"/>
    </xf>
    <xf numFmtId="0" fontId="70" fillId="34" borderId="15" xfId="0" applyFont="1" applyFill="1" applyBorder="1" applyAlignment="1">
      <alignment horizontal="center" vertical="center"/>
    </xf>
    <xf numFmtId="0" fontId="70" fillId="34" borderId="21" xfId="0" applyFont="1" applyFill="1" applyBorder="1" applyAlignment="1">
      <alignment horizontal="center" vertical="center"/>
    </xf>
    <xf numFmtId="0" fontId="0" fillId="0" borderId="0" xfId="0" applyBorder="1" applyAlignment="1">
      <alignment horizontal="center"/>
    </xf>
    <xf numFmtId="0" fontId="78" fillId="0" borderId="0" xfId="0" applyFont="1" applyAlignment="1">
      <alignment horizontal="left"/>
    </xf>
    <xf numFmtId="0" fontId="0"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74" fillId="0" borderId="27" xfId="0" applyFont="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atgobmx.sharepoint.com/DRespaldo/Indicadores%20de%20impuestos%20internos/Indicadores%20de%20Recaudaci&#243;n/CONGRESO/2021/Ene-Sep/Originales/Recaudaci&#243;n/09.-Ene-Sep2021_Ad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_ranGF (1"/>
      <sheetName val="a_ranISR (2"/>
      <sheetName val="a_ranIVA (3"/>
      <sheetName val="itg"/>
      <sheetName val="P.M.RANGO ING (4"/>
      <sheetName val="P.F. C ACT. EMP (5"/>
      <sheetName val="P.F. S ACT. EMP (6"/>
      <sheetName val="S_ECO_NAL(7"/>
      <sheetName val="S_ECO_NAL_M(7A"/>
      <sheetName val="P.M.SEC.ECO (8"/>
      <sheetName val="P.F. C ACT.EMP.SEC.ECON (9"/>
      <sheetName val="P.F.S ACT.EMP.SEC.ECON (10"/>
      <sheetName val="Bruta SEC.ECON (11"/>
      <sheetName val="Comp SEC.ECON (12"/>
      <sheetName val="Reg SEC.ECON (13"/>
      <sheetName val="DEV SEC.ECON (14"/>
      <sheetName val="a_isr(15"/>
      <sheetName val="a_iva (16"/>
      <sheetName val="a_ieps (17"/>
      <sheetName val="a_isr(18"/>
      <sheetName val="a_iva (19"/>
      <sheetName val="a_ran (20"/>
      <sheetName val="a_ran (21"/>
      <sheetName val="a_ran (22"/>
      <sheetName val="a_ef (23"/>
      <sheetName val="a_ef Todos (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19"/>
  <sheetViews>
    <sheetView showGridLines="0" tabSelected="1" zoomScale="110" zoomScaleNormal="110" zoomScalePageLayoutView="0" workbookViewId="0" topLeftCell="A1">
      <selection activeCell="C4" sqref="C4"/>
    </sheetView>
  </sheetViews>
  <sheetFormatPr defaultColWidth="11.00390625" defaultRowHeight="12.75"/>
  <cols>
    <col min="1" max="1" width="3.75390625" style="0" customWidth="1"/>
    <col min="2" max="2" width="24.00390625" style="0" customWidth="1"/>
    <col min="3" max="5" width="11.125" style="0" customWidth="1"/>
    <col min="6" max="6" width="8.00390625" style="0" bestFit="1" customWidth="1"/>
    <col min="7" max="7" width="10.50390625" style="0" bestFit="1" customWidth="1"/>
    <col min="8" max="8" width="8.00390625" style="0" bestFit="1" customWidth="1"/>
    <col min="9" max="9" width="12.375" style="0" bestFit="1" customWidth="1"/>
    <col min="10" max="13" width="11.50390625" style="74" customWidth="1"/>
  </cols>
  <sheetData>
    <row r="2" spans="2:12" ht="15">
      <c r="B2" s="413" t="s">
        <v>168</v>
      </c>
      <c r="C2" s="413"/>
      <c r="D2" s="413"/>
      <c r="E2" s="413"/>
      <c r="F2" s="152"/>
      <c r="G2" s="152"/>
      <c r="H2" s="152"/>
      <c r="I2" s="152"/>
      <c r="J2" s="73"/>
      <c r="K2" s="73"/>
      <c r="L2" s="73"/>
    </row>
    <row r="3" spans="2:12" ht="15">
      <c r="B3" s="414" t="s">
        <v>169</v>
      </c>
      <c r="C3" s="414"/>
      <c r="D3" s="414"/>
      <c r="E3" s="414"/>
      <c r="F3" s="152"/>
      <c r="G3" s="152"/>
      <c r="H3" s="152"/>
      <c r="I3" s="152"/>
      <c r="J3" s="75"/>
      <c r="K3" s="75"/>
      <c r="L3" s="75"/>
    </row>
    <row r="4" spans="2:9" ht="40.5">
      <c r="B4" s="415" t="s">
        <v>160</v>
      </c>
      <c r="C4" s="397" t="s">
        <v>267</v>
      </c>
      <c r="D4" s="397" t="s">
        <v>267</v>
      </c>
      <c r="E4" s="415" t="s">
        <v>161</v>
      </c>
      <c r="F4" s="152"/>
      <c r="G4" s="152"/>
      <c r="H4" s="152"/>
      <c r="I4" s="152"/>
    </row>
    <row r="5" spans="2:9" ht="15.75" customHeight="1">
      <c r="B5" s="416"/>
      <c r="C5" s="398" t="s">
        <v>293</v>
      </c>
      <c r="D5" s="398" t="s">
        <v>294</v>
      </c>
      <c r="E5" s="416"/>
      <c r="F5" s="152"/>
      <c r="G5" s="152"/>
      <c r="H5" s="152"/>
      <c r="I5" s="152"/>
    </row>
    <row r="6" spans="2:5" ht="15">
      <c r="B6" s="147" t="s">
        <v>162</v>
      </c>
      <c r="C6" s="148">
        <v>2.5</v>
      </c>
      <c r="D6" s="148">
        <v>3.7</v>
      </c>
      <c r="E6" s="148">
        <v>-1.2</v>
      </c>
    </row>
    <row r="7" spans="2:5" ht="15">
      <c r="B7" s="149" t="s">
        <v>163</v>
      </c>
      <c r="C7" s="53">
        <v>2.5</v>
      </c>
      <c r="D7" s="53">
        <v>2.6</v>
      </c>
      <c r="E7" s="53">
        <v>-0.1</v>
      </c>
    </row>
    <row r="8" spans="2:5" ht="15">
      <c r="B8" s="147" t="s">
        <v>164</v>
      </c>
      <c r="C8" s="148">
        <v>1.7</v>
      </c>
      <c r="D8" s="148">
        <v>2.2</v>
      </c>
      <c r="E8" s="148">
        <v>-0.5</v>
      </c>
    </row>
    <row r="9" spans="2:5" ht="15">
      <c r="B9" s="149" t="s">
        <v>165</v>
      </c>
      <c r="C9" s="53">
        <v>1.5</v>
      </c>
      <c r="D9" s="53">
        <v>1.4</v>
      </c>
      <c r="E9" s="53">
        <v>0.1</v>
      </c>
    </row>
    <row r="10" spans="2:5" ht="15">
      <c r="B10" s="147" t="s">
        <v>166</v>
      </c>
      <c r="C10" s="148">
        <v>2.5</v>
      </c>
      <c r="D10" s="148">
        <v>4.2</v>
      </c>
      <c r="E10" s="148">
        <v>-1.7</v>
      </c>
    </row>
    <row r="11" spans="2:9" s="74" customFormat="1" ht="15.75" thickBot="1">
      <c r="B11" s="150" t="s">
        <v>167</v>
      </c>
      <c r="C11" s="151">
        <v>2.9</v>
      </c>
      <c r="D11" s="151">
        <v>4.1</v>
      </c>
      <c r="E11" s="151">
        <v>-1.2</v>
      </c>
      <c r="F11"/>
      <c r="G11"/>
      <c r="H11"/>
      <c r="I11"/>
    </row>
    <row r="12" spans="2:9" s="74" customFormat="1" ht="30.75" customHeight="1">
      <c r="B12" s="417" t="s">
        <v>245</v>
      </c>
      <c r="C12" s="417"/>
      <c r="D12" s="417"/>
      <c r="E12" s="417"/>
      <c r="F12" s="153"/>
      <c r="G12" s="153"/>
      <c r="H12" s="153"/>
      <c r="I12" s="153"/>
    </row>
    <row r="13" spans="3:9" s="74" customFormat="1" ht="15.75" customHeight="1">
      <c r="C13" s="154"/>
      <c r="D13" s="154"/>
      <c r="E13" s="154"/>
      <c r="F13" s="154"/>
      <c r="G13" s="154"/>
      <c r="H13" s="154"/>
      <c r="I13" s="154"/>
    </row>
    <row r="14" spans="2:9" s="74" customFormat="1" ht="15">
      <c r="B14" s="154"/>
      <c r="C14" s="154"/>
      <c r="D14" s="154"/>
      <c r="E14" s="154"/>
      <c r="F14" s="154"/>
      <c r="G14" s="154"/>
      <c r="H14" s="154"/>
      <c r="I14" s="154"/>
    </row>
    <row r="15" spans="2:9" s="74" customFormat="1" ht="7.5" customHeight="1">
      <c r="B15" s="154"/>
      <c r="C15" s="154"/>
      <c r="D15" s="154"/>
      <c r="E15" s="154"/>
      <c r="F15" s="154"/>
      <c r="G15" s="154"/>
      <c r="H15" s="154"/>
      <c r="I15" s="154"/>
    </row>
    <row r="16" spans="2:9" s="74" customFormat="1" ht="15" customHeight="1">
      <c r="B16" s="154"/>
      <c r="C16" s="154"/>
      <c r="D16" s="154"/>
      <c r="E16" s="154"/>
      <c r="F16" s="154"/>
      <c r="G16" s="154"/>
      <c r="H16" s="154"/>
      <c r="I16" s="154"/>
    </row>
    <row r="17" spans="2:9" s="74" customFormat="1" ht="15">
      <c r="B17" s="154"/>
      <c r="C17" s="154"/>
      <c r="D17" s="154"/>
      <c r="E17" s="154"/>
      <c r="F17" s="154"/>
      <c r="G17" s="154"/>
      <c r="H17" s="154"/>
      <c r="I17" s="154"/>
    </row>
    <row r="18" spans="2:9" s="74" customFormat="1" ht="15">
      <c r="B18" s="154"/>
      <c r="C18" s="154"/>
      <c r="D18" s="154"/>
      <c r="E18" s="154"/>
      <c r="F18" s="154"/>
      <c r="G18" s="154"/>
      <c r="H18" s="154"/>
      <c r="I18" s="154"/>
    </row>
    <row r="19" spans="2:9" s="74" customFormat="1" ht="15">
      <c r="B19" s="154"/>
      <c r="C19" s="154"/>
      <c r="D19" s="154"/>
      <c r="E19" s="154"/>
      <c r="F19" s="154"/>
      <c r="G19" s="154"/>
      <c r="H19" s="154"/>
      <c r="I19" s="154"/>
    </row>
  </sheetData>
  <sheetProtection/>
  <mergeCells count="5">
    <mergeCell ref="B2:E2"/>
    <mergeCell ref="B3:E3"/>
    <mergeCell ref="B4:B5"/>
    <mergeCell ref="E4:E5"/>
    <mergeCell ref="B12:E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G23"/>
  <sheetViews>
    <sheetView showGridLines="0" zoomScale="110" zoomScaleNormal="110" zoomScalePageLayoutView="0" workbookViewId="0" topLeftCell="A1">
      <selection activeCell="A1" sqref="A1"/>
    </sheetView>
  </sheetViews>
  <sheetFormatPr defaultColWidth="31.875" defaultRowHeight="12.75"/>
  <cols>
    <col min="1" max="1" width="3.75390625" style="0" customWidth="1"/>
    <col min="2" max="2" width="25.50390625" style="0" bestFit="1" customWidth="1"/>
    <col min="3" max="3" width="10.375" style="0" customWidth="1"/>
    <col min="4" max="4" width="10.375" style="0" bestFit="1" customWidth="1"/>
    <col min="5" max="6" width="12.75390625" style="0" bestFit="1" customWidth="1"/>
    <col min="7" max="7" width="12.875" style="0" customWidth="1"/>
  </cols>
  <sheetData>
    <row r="2" spans="2:7" ht="31.5" customHeight="1">
      <c r="B2" s="427" t="s">
        <v>196</v>
      </c>
      <c r="C2" s="427"/>
      <c r="D2" s="427"/>
      <c r="E2" s="427"/>
      <c r="F2" s="427"/>
      <c r="G2" s="427"/>
    </row>
    <row r="3" spans="2:7" ht="15.75" thickBot="1">
      <c r="B3" s="420" t="s">
        <v>15</v>
      </c>
      <c r="C3" s="420"/>
      <c r="D3" s="420"/>
      <c r="E3" s="420"/>
      <c r="F3" s="420"/>
      <c r="G3" s="420"/>
    </row>
    <row r="4" spans="2:7" ht="19.5" customHeight="1" thickBot="1">
      <c r="B4" s="463" t="s">
        <v>58</v>
      </c>
      <c r="C4" s="465" t="s">
        <v>152</v>
      </c>
      <c r="D4" s="467" t="s">
        <v>153</v>
      </c>
      <c r="E4" s="468"/>
      <c r="F4" s="469"/>
      <c r="G4" s="465" t="s">
        <v>154</v>
      </c>
    </row>
    <row r="5" spans="2:7" ht="19.5" customHeight="1" thickBot="1">
      <c r="B5" s="464"/>
      <c r="C5" s="466"/>
      <c r="D5" s="43" t="s">
        <v>148</v>
      </c>
      <c r="E5" s="43" t="s">
        <v>149</v>
      </c>
      <c r="F5" s="43" t="s">
        <v>150</v>
      </c>
      <c r="G5" s="466"/>
    </row>
    <row r="6" spans="2:7" ht="15.75" thickBot="1">
      <c r="B6" s="111" t="s">
        <v>8</v>
      </c>
      <c r="C6" s="255">
        <f>SUM(C7:C18)</f>
        <v>136242398053</v>
      </c>
      <c r="D6" s="255">
        <f>SUM(D7:D18)</f>
        <v>49250611888</v>
      </c>
      <c r="E6" s="255">
        <f>SUM(E7:E18)</f>
        <v>4236910810</v>
      </c>
      <c r="F6" s="255">
        <f>SUM(F7:F18)</f>
        <v>7836939858</v>
      </c>
      <c r="G6" s="256">
        <f>SUM(G7:G18)</f>
        <v>74917935497</v>
      </c>
    </row>
    <row r="7" spans="2:7" ht="15">
      <c r="B7" s="257" t="s">
        <v>61</v>
      </c>
      <c r="C7" s="258">
        <v>24336622171</v>
      </c>
      <c r="D7" s="259">
        <v>0</v>
      </c>
      <c r="E7" s="259">
        <v>5261624</v>
      </c>
      <c r="F7" s="258">
        <v>0</v>
      </c>
      <c r="G7" s="259">
        <f aca="true" t="shared" si="0" ref="G7:G16">C7-SUM(D7:F7)</f>
        <v>24331360547</v>
      </c>
    </row>
    <row r="8" spans="2:7" ht="15">
      <c r="B8" s="260" t="s">
        <v>62</v>
      </c>
      <c r="C8" s="261">
        <v>22018798703</v>
      </c>
      <c r="D8" s="262">
        <v>8038281</v>
      </c>
      <c r="E8" s="262">
        <v>300765740</v>
      </c>
      <c r="F8" s="261">
        <v>35</v>
      </c>
      <c r="G8" s="262">
        <f t="shared" si="0"/>
        <v>21709994647</v>
      </c>
    </row>
    <row r="9" spans="2:7" ht="15">
      <c r="B9" s="257" t="s">
        <v>63</v>
      </c>
      <c r="C9" s="258">
        <v>15825979954</v>
      </c>
      <c r="D9" s="259">
        <v>0</v>
      </c>
      <c r="E9" s="259">
        <v>21232521</v>
      </c>
      <c r="F9" s="258">
        <v>0</v>
      </c>
      <c r="G9" s="259">
        <f t="shared" si="0"/>
        <v>15804747433</v>
      </c>
    </row>
    <row r="10" spans="2:7" ht="15">
      <c r="B10" s="260" t="s">
        <v>194</v>
      </c>
      <c r="C10" s="261">
        <v>15047697131</v>
      </c>
      <c r="D10" s="262">
        <v>387894</v>
      </c>
      <c r="E10" s="262">
        <v>202012028</v>
      </c>
      <c r="F10" s="261">
        <v>115890591</v>
      </c>
      <c r="G10" s="262">
        <f t="shared" si="0"/>
        <v>14729406618</v>
      </c>
    </row>
    <row r="11" spans="2:7" ht="15">
      <c r="B11" s="257" t="s">
        <v>64</v>
      </c>
      <c r="C11" s="258">
        <v>14708308965</v>
      </c>
      <c r="D11" s="259">
        <v>41202</v>
      </c>
      <c r="E11" s="259">
        <v>2111630638</v>
      </c>
      <c r="F11" s="258">
        <v>32586</v>
      </c>
      <c r="G11" s="259">
        <f t="shared" si="0"/>
        <v>12596604539</v>
      </c>
    </row>
    <row r="12" spans="2:7" ht="15">
      <c r="B12" s="263" t="s">
        <v>65</v>
      </c>
      <c r="C12" s="261">
        <v>3407228394</v>
      </c>
      <c r="D12" s="262">
        <v>19197</v>
      </c>
      <c r="E12" s="262">
        <v>2199390</v>
      </c>
      <c r="F12" s="261">
        <v>0</v>
      </c>
      <c r="G12" s="262">
        <f t="shared" si="0"/>
        <v>3405009807</v>
      </c>
    </row>
    <row r="13" spans="2:7" ht="15">
      <c r="B13" s="257" t="s">
        <v>66</v>
      </c>
      <c r="C13" s="258">
        <v>1931590192</v>
      </c>
      <c r="D13" s="259">
        <v>7049870</v>
      </c>
      <c r="E13" s="259">
        <v>105875040</v>
      </c>
      <c r="F13" s="258">
        <v>791422</v>
      </c>
      <c r="G13" s="259">
        <f t="shared" si="0"/>
        <v>1817873860</v>
      </c>
    </row>
    <row r="14" spans="2:7" ht="15">
      <c r="B14" s="260" t="s">
        <v>67</v>
      </c>
      <c r="C14" s="261">
        <v>1529560901</v>
      </c>
      <c r="D14" s="262">
        <v>0</v>
      </c>
      <c r="E14" s="262">
        <v>2102822</v>
      </c>
      <c r="F14" s="261">
        <v>0</v>
      </c>
      <c r="G14" s="262">
        <f t="shared" si="0"/>
        <v>1527458079</v>
      </c>
    </row>
    <row r="15" spans="2:7" ht="15">
      <c r="B15" s="257" t="s">
        <v>68</v>
      </c>
      <c r="C15" s="258">
        <v>1083217013</v>
      </c>
      <c r="D15" s="259">
        <v>14883</v>
      </c>
      <c r="E15" s="259">
        <v>174869769</v>
      </c>
      <c r="F15" s="258">
        <v>40375</v>
      </c>
      <c r="G15" s="259">
        <f t="shared" si="0"/>
        <v>908291986</v>
      </c>
    </row>
    <row r="16" spans="2:7" ht="15">
      <c r="B16" s="260" t="s">
        <v>69</v>
      </c>
      <c r="C16" s="261">
        <v>153282322</v>
      </c>
      <c r="D16" s="262">
        <v>0</v>
      </c>
      <c r="E16" s="262">
        <v>9846700</v>
      </c>
      <c r="F16" s="261">
        <v>0</v>
      </c>
      <c r="G16" s="262">
        <f t="shared" si="0"/>
        <v>143435622</v>
      </c>
    </row>
    <row r="17" spans="2:7" ht="15">
      <c r="B17" s="257" t="s">
        <v>70</v>
      </c>
      <c r="C17" s="258">
        <v>-298072</v>
      </c>
      <c r="D17" s="259">
        <v>0</v>
      </c>
      <c r="E17" s="259">
        <v>0</v>
      </c>
      <c r="F17" s="258">
        <v>574083</v>
      </c>
      <c r="G17" s="259">
        <v>-872155</v>
      </c>
    </row>
    <row r="18" spans="2:7" ht="15">
      <c r="B18" s="263" t="s">
        <v>59</v>
      </c>
      <c r="C18" s="264">
        <v>36200410379</v>
      </c>
      <c r="D18" s="265">
        <v>49235060561</v>
      </c>
      <c r="E18" s="265">
        <v>1301114538</v>
      </c>
      <c r="F18" s="264">
        <v>7719610766</v>
      </c>
      <c r="G18" s="262">
        <f>C18-SUM(D18:F18)</f>
        <v>-22055375486</v>
      </c>
    </row>
    <row r="19" spans="2:7" ht="15">
      <c r="B19" s="266" t="s">
        <v>60</v>
      </c>
      <c r="C19" s="258">
        <v>29481933293</v>
      </c>
      <c r="D19" s="259">
        <v>43010386894</v>
      </c>
      <c r="E19" s="259">
        <v>0</v>
      </c>
      <c r="F19" s="258">
        <v>0</v>
      </c>
      <c r="G19" s="259">
        <f>C19-SUM(D19:F19)</f>
        <v>-13528453601</v>
      </c>
    </row>
    <row r="20" spans="2:7" ht="15.75" thickBot="1">
      <c r="B20" s="267" t="s">
        <v>7</v>
      </c>
      <c r="C20" s="268">
        <f>C18-C19</f>
        <v>6718477086</v>
      </c>
      <c r="D20" s="269">
        <f>D18-D19</f>
        <v>6224673667</v>
      </c>
      <c r="E20" s="269">
        <f>E18-E19</f>
        <v>1301114538</v>
      </c>
      <c r="F20" s="268">
        <f>F18-F19</f>
        <v>7719610766</v>
      </c>
      <c r="G20" s="269">
        <f>C20-SUM(D20:F20)</f>
        <v>-8526921885</v>
      </c>
    </row>
    <row r="21" spans="2:7" ht="15">
      <c r="B21" s="418" t="s">
        <v>195</v>
      </c>
      <c r="C21" s="448"/>
      <c r="D21" s="448"/>
      <c r="E21" s="448"/>
      <c r="F21" s="448"/>
      <c r="G21" s="448"/>
    </row>
    <row r="22" spans="2:7" ht="15">
      <c r="B22" s="449"/>
      <c r="C22" s="449"/>
      <c r="D22" s="449"/>
      <c r="E22" s="449"/>
      <c r="F22" s="449"/>
      <c r="G22" s="449"/>
    </row>
    <row r="23" spans="2:7" ht="15">
      <c r="B23" s="449"/>
      <c r="C23" s="449"/>
      <c r="D23" s="449"/>
      <c r="E23" s="449"/>
      <c r="F23" s="449"/>
      <c r="G23" s="449"/>
    </row>
  </sheetData>
  <sheetProtection/>
  <mergeCells count="7">
    <mergeCell ref="B21:G23"/>
    <mergeCell ref="B2:G2"/>
    <mergeCell ref="B3:G3"/>
    <mergeCell ref="B4:B5"/>
    <mergeCell ref="C4:C5"/>
    <mergeCell ref="D4:F4"/>
    <mergeCell ref="G4:G5"/>
  </mergeCells>
  <printOptions/>
  <pageMargins left="0.7" right="0.7" top="0.75" bottom="0.75" header="0.3" footer="0.3"/>
  <pageSetup orientation="portrait" r:id="rId1"/>
  <ignoredErrors>
    <ignoredError sqref="C6:F6" formulaRange="1"/>
  </ignoredErrors>
</worksheet>
</file>

<file path=xl/worksheets/sheet11.xml><?xml version="1.0" encoding="utf-8"?>
<worksheet xmlns="http://schemas.openxmlformats.org/spreadsheetml/2006/main" xmlns:r="http://schemas.openxmlformats.org/officeDocument/2006/relationships">
  <dimension ref="B2:E17"/>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4" max="4" width="13.25390625" style="0" customWidth="1"/>
  </cols>
  <sheetData>
    <row r="2" spans="2:5" ht="34.5" customHeight="1" thickBot="1">
      <c r="B2" s="470" t="s">
        <v>197</v>
      </c>
      <c r="C2" s="470"/>
      <c r="D2" s="470"/>
      <c r="E2" s="470"/>
    </row>
    <row r="3" spans="2:5" ht="15.75" customHeight="1" thickBot="1">
      <c r="B3" s="471" t="s">
        <v>1</v>
      </c>
      <c r="C3" s="473" t="s">
        <v>71</v>
      </c>
      <c r="D3" s="474"/>
      <c r="E3" s="475"/>
    </row>
    <row r="4" spans="2:5" ht="27.75" thickBot="1">
      <c r="B4" s="472"/>
      <c r="C4" s="43" t="s">
        <v>8</v>
      </c>
      <c r="D4" s="43" t="s">
        <v>72</v>
      </c>
      <c r="E4" s="43" t="s">
        <v>73</v>
      </c>
    </row>
    <row r="5" spans="2:5" ht="15.75" customHeight="1" thickBot="1">
      <c r="B5" s="476" t="s">
        <v>74</v>
      </c>
      <c r="C5" s="476"/>
      <c r="D5" s="476"/>
      <c r="E5" s="476"/>
    </row>
    <row r="6" spans="2:5" ht="15">
      <c r="B6" s="113" t="s">
        <v>8</v>
      </c>
      <c r="C6" s="20">
        <v>168928</v>
      </c>
      <c r="D6" s="20">
        <v>1113</v>
      </c>
      <c r="E6" s="20">
        <v>167815</v>
      </c>
    </row>
    <row r="7" spans="2:5" ht="15">
      <c r="B7" s="80" t="s">
        <v>4</v>
      </c>
      <c r="C7" s="23">
        <v>165914</v>
      </c>
      <c r="D7" s="23">
        <v>1026</v>
      </c>
      <c r="E7" s="23">
        <v>164888</v>
      </c>
    </row>
    <row r="8" spans="2:5" ht="15.75" thickBot="1">
      <c r="B8" s="114" t="s">
        <v>23</v>
      </c>
      <c r="C8" s="56">
        <v>3014</v>
      </c>
      <c r="D8" s="44">
        <v>87</v>
      </c>
      <c r="E8" s="56">
        <v>2927</v>
      </c>
    </row>
    <row r="9" spans="2:5" ht="15.75" customHeight="1" thickBot="1">
      <c r="B9" s="476" t="s">
        <v>75</v>
      </c>
      <c r="C9" s="476"/>
      <c r="D9" s="476"/>
      <c r="E9" s="476"/>
    </row>
    <row r="10" spans="2:5" ht="15">
      <c r="B10" s="113" t="s">
        <v>8</v>
      </c>
      <c r="C10" s="20">
        <v>10871</v>
      </c>
      <c r="D10" s="32">
        <v>146</v>
      </c>
      <c r="E10" s="20">
        <v>10725</v>
      </c>
    </row>
    <row r="11" spans="2:5" ht="15">
      <c r="B11" s="80" t="s">
        <v>4</v>
      </c>
      <c r="C11" s="23">
        <v>10179</v>
      </c>
      <c r="D11" s="31">
        <v>145</v>
      </c>
      <c r="E11" s="23">
        <v>10034</v>
      </c>
    </row>
    <row r="12" spans="2:5" ht="15.75" thickBot="1">
      <c r="B12" s="114" t="s">
        <v>23</v>
      </c>
      <c r="C12" s="44">
        <v>692</v>
      </c>
      <c r="D12" s="44">
        <v>1</v>
      </c>
      <c r="E12" s="44">
        <v>691</v>
      </c>
    </row>
    <row r="13" spans="2:5" ht="14.25" customHeight="1">
      <c r="B13" s="418" t="s">
        <v>198</v>
      </c>
      <c r="C13" s="448"/>
      <c r="D13" s="448"/>
      <c r="E13" s="448"/>
    </row>
    <row r="14" spans="2:5" ht="15">
      <c r="B14" s="449"/>
      <c r="C14" s="449"/>
      <c r="D14" s="449"/>
      <c r="E14" s="449"/>
    </row>
    <row r="15" spans="2:5" ht="15.75" customHeight="1">
      <c r="B15" s="449"/>
      <c r="C15" s="449"/>
      <c r="D15" s="449"/>
      <c r="E15" s="449"/>
    </row>
    <row r="16" spans="2:5" ht="18.75" customHeight="1">
      <c r="B16" s="449"/>
      <c r="C16" s="449"/>
      <c r="D16" s="449"/>
      <c r="E16" s="449"/>
    </row>
    <row r="17" spans="2:5" ht="15.75" customHeight="1">
      <c r="B17" s="449"/>
      <c r="C17" s="449"/>
      <c r="D17" s="449"/>
      <c r="E17" s="449"/>
    </row>
  </sheetData>
  <sheetProtection/>
  <mergeCells count="6">
    <mergeCell ref="B13:E17"/>
    <mergeCell ref="B2:E2"/>
    <mergeCell ref="B3:B4"/>
    <mergeCell ref="C3:E3"/>
    <mergeCell ref="B5:E5"/>
    <mergeCell ref="B9:E9"/>
  </mergeCells>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B2:L25"/>
  <sheetViews>
    <sheetView showGridLines="0" zoomScale="110" zoomScaleNormal="110" zoomScalePageLayoutView="0" workbookViewId="0" topLeftCell="A1">
      <selection activeCell="A1" sqref="A1"/>
    </sheetView>
  </sheetViews>
  <sheetFormatPr defaultColWidth="12.25390625" defaultRowHeight="12.75"/>
  <cols>
    <col min="1" max="1" width="3.75390625" style="0" customWidth="1"/>
    <col min="2" max="2" width="13.50390625" style="0" customWidth="1"/>
    <col min="3" max="12" width="5.75390625" style="0" customWidth="1"/>
  </cols>
  <sheetData>
    <row r="2" spans="2:12" ht="28.5" customHeight="1">
      <c r="B2" s="427" t="s">
        <v>199</v>
      </c>
      <c r="C2" s="427"/>
      <c r="D2" s="427"/>
      <c r="E2" s="427"/>
      <c r="F2" s="427"/>
      <c r="G2" s="427"/>
      <c r="H2" s="427"/>
      <c r="I2" s="427"/>
      <c r="J2" s="427"/>
      <c r="K2" s="427"/>
      <c r="L2" s="427"/>
    </row>
    <row r="3" spans="2:12" ht="15.75" thickBot="1">
      <c r="B3" s="420" t="s">
        <v>15</v>
      </c>
      <c r="C3" s="420"/>
      <c r="D3" s="420"/>
      <c r="E3" s="420"/>
      <c r="F3" s="420"/>
      <c r="G3" s="420"/>
      <c r="H3" s="420"/>
      <c r="I3" s="420"/>
      <c r="J3" s="420"/>
      <c r="K3" s="420"/>
      <c r="L3" s="420"/>
    </row>
    <row r="4" spans="2:12" ht="15.75" thickBot="1">
      <c r="B4" s="477" t="s">
        <v>1</v>
      </c>
      <c r="C4" s="477">
        <v>2019</v>
      </c>
      <c r="D4" s="477">
        <v>2020</v>
      </c>
      <c r="E4" s="477">
        <v>2021</v>
      </c>
      <c r="F4" s="477">
        <v>2022</v>
      </c>
      <c r="G4" s="479" t="s">
        <v>22</v>
      </c>
      <c r="H4" s="480"/>
      <c r="I4" s="481"/>
      <c r="J4" s="479" t="s">
        <v>25</v>
      </c>
      <c r="K4" s="480"/>
      <c r="L4" s="481"/>
    </row>
    <row r="5" spans="2:12" ht="15.75" thickBot="1">
      <c r="B5" s="478"/>
      <c r="C5" s="478"/>
      <c r="D5" s="478"/>
      <c r="E5" s="478"/>
      <c r="F5" s="478"/>
      <c r="G5" s="115" t="s">
        <v>144</v>
      </c>
      <c r="H5" s="115" t="s">
        <v>145</v>
      </c>
      <c r="I5" s="115" t="s">
        <v>120</v>
      </c>
      <c r="J5" s="115" t="s">
        <v>144</v>
      </c>
      <c r="K5" s="115" t="s">
        <v>145</v>
      </c>
      <c r="L5" s="115" t="s">
        <v>120</v>
      </c>
    </row>
    <row r="6" spans="2:12" ht="15.75" thickBot="1">
      <c r="B6" s="116" t="s">
        <v>8</v>
      </c>
      <c r="C6" s="117">
        <v>20194</v>
      </c>
      <c r="D6" s="117">
        <v>28673</v>
      </c>
      <c r="E6" s="117">
        <v>37643</v>
      </c>
      <c r="F6" s="117">
        <v>44806</v>
      </c>
      <c r="G6" s="117">
        <v>24612</v>
      </c>
      <c r="H6" s="117">
        <v>16133</v>
      </c>
      <c r="I6" s="117">
        <v>7163</v>
      </c>
      <c r="J6" s="103">
        <v>90.7</v>
      </c>
      <c r="K6" s="103">
        <v>38.5</v>
      </c>
      <c r="L6" s="103">
        <v>10.7</v>
      </c>
    </row>
    <row r="7" spans="2:12" ht="15">
      <c r="B7" s="118" t="s">
        <v>77</v>
      </c>
      <c r="C7" s="119">
        <v>20194</v>
      </c>
      <c r="D7" s="119">
        <v>28673</v>
      </c>
      <c r="E7" s="119">
        <v>36049</v>
      </c>
      <c r="F7" s="119">
        <v>43990</v>
      </c>
      <c r="G7" s="119">
        <v>23796</v>
      </c>
      <c r="H7" s="119">
        <v>15317</v>
      </c>
      <c r="I7" s="119">
        <v>7941</v>
      </c>
      <c r="J7" s="120">
        <v>87.2</v>
      </c>
      <c r="K7" s="120">
        <v>35.9</v>
      </c>
      <c r="L7" s="120">
        <v>13.5</v>
      </c>
    </row>
    <row r="8" spans="2:12" ht="15">
      <c r="B8" s="121" t="s">
        <v>23</v>
      </c>
      <c r="C8" s="105">
        <v>1218</v>
      </c>
      <c r="D8" s="105">
        <v>1214</v>
      </c>
      <c r="E8" s="105">
        <v>1333</v>
      </c>
      <c r="F8" s="105">
        <v>1770</v>
      </c>
      <c r="G8" s="106">
        <v>552</v>
      </c>
      <c r="H8" s="106">
        <v>556</v>
      </c>
      <c r="I8" s="106">
        <v>437</v>
      </c>
      <c r="J8" s="106">
        <v>24.9</v>
      </c>
      <c r="K8" s="106">
        <v>29.1</v>
      </c>
      <c r="L8" s="106">
        <v>23.5</v>
      </c>
    </row>
    <row r="9" spans="2:12" ht="15">
      <c r="B9" s="121" t="s">
        <v>4</v>
      </c>
      <c r="C9" s="105">
        <v>18976</v>
      </c>
      <c r="D9" s="105">
        <v>27458</v>
      </c>
      <c r="E9" s="105">
        <v>34716</v>
      </c>
      <c r="F9" s="105">
        <v>42220</v>
      </c>
      <c r="G9" s="105">
        <v>23244</v>
      </c>
      <c r="H9" s="105">
        <v>14762</v>
      </c>
      <c r="I9" s="105">
        <v>7504</v>
      </c>
      <c r="J9" s="106">
        <v>91.2</v>
      </c>
      <c r="K9" s="106">
        <v>36.2</v>
      </c>
      <c r="L9" s="106">
        <v>13.1</v>
      </c>
    </row>
    <row r="10" spans="2:12" ht="15">
      <c r="B10" s="361" t="s">
        <v>241</v>
      </c>
      <c r="C10" s="104"/>
      <c r="D10" s="104"/>
      <c r="E10" s="119">
        <v>1594</v>
      </c>
      <c r="F10" s="120">
        <v>816</v>
      </c>
      <c r="G10" s="120">
        <v>816</v>
      </c>
      <c r="H10" s="120">
        <v>816</v>
      </c>
      <c r="I10" s="120">
        <v>-778</v>
      </c>
      <c r="J10" s="120" t="s">
        <v>78</v>
      </c>
      <c r="K10" s="120" t="s">
        <v>78</v>
      </c>
      <c r="L10" s="120">
        <v>-52.4</v>
      </c>
    </row>
    <row r="11" spans="2:12" ht="15">
      <c r="B11" s="121" t="s">
        <v>23</v>
      </c>
      <c r="C11" s="145"/>
      <c r="D11" s="145"/>
      <c r="E11" s="106">
        <v>38</v>
      </c>
      <c r="F11" s="106">
        <v>55</v>
      </c>
      <c r="G11" s="106">
        <v>55</v>
      </c>
      <c r="H11" s="106">
        <v>55</v>
      </c>
      <c r="I11" s="106">
        <v>17</v>
      </c>
      <c r="J11" s="106" t="s">
        <v>78</v>
      </c>
      <c r="K11" s="106" t="s">
        <v>78</v>
      </c>
      <c r="L11" s="106">
        <v>36.1</v>
      </c>
    </row>
    <row r="12" spans="2:12" ht="15">
      <c r="B12" s="121" t="s">
        <v>4</v>
      </c>
      <c r="C12" s="145"/>
      <c r="D12" s="145"/>
      <c r="E12" s="105">
        <v>1556</v>
      </c>
      <c r="F12" s="106">
        <v>761</v>
      </c>
      <c r="G12" s="106">
        <v>761</v>
      </c>
      <c r="H12" s="106">
        <v>761</v>
      </c>
      <c r="I12" s="106">
        <v>-795</v>
      </c>
      <c r="J12" s="106" t="s">
        <v>78</v>
      </c>
      <c r="K12" s="106" t="s">
        <v>78</v>
      </c>
      <c r="L12" s="106">
        <v>-54.5</v>
      </c>
    </row>
    <row r="13" spans="2:12" ht="15">
      <c r="B13" s="361" t="s">
        <v>240</v>
      </c>
      <c r="C13" s="104"/>
      <c r="D13" s="104"/>
      <c r="E13" s="120">
        <v>0.11</v>
      </c>
      <c r="F13" s="120">
        <v>0.25</v>
      </c>
      <c r="G13" s="120">
        <v>0.25</v>
      </c>
      <c r="H13" s="120">
        <v>0.25</v>
      </c>
      <c r="I13" s="120">
        <v>0.13</v>
      </c>
      <c r="J13" s="120" t="s">
        <v>78</v>
      </c>
      <c r="K13" s="120" t="s">
        <v>78</v>
      </c>
      <c r="L13" s="120">
        <v>100.3</v>
      </c>
    </row>
    <row r="14" spans="2:12" ht="15">
      <c r="B14" s="121" t="s">
        <v>28</v>
      </c>
      <c r="C14" s="145"/>
      <c r="D14" s="145"/>
      <c r="E14" s="106">
        <v>0.1</v>
      </c>
      <c r="F14" s="106">
        <v>0.21</v>
      </c>
      <c r="G14" s="106">
        <v>0.21</v>
      </c>
      <c r="H14" s="106">
        <v>0.21</v>
      </c>
      <c r="I14" s="106">
        <v>0.11</v>
      </c>
      <c r="J14" s="106" t="s">
        <v>78</v>
      </c>
      <c r="K14" s="106" t="s">
        <v>78</v>
      </c>
      <c r="L14" s="106">
        <v>94</v>
      </c>
    </row>
    <row r="15" spans="2:12" ht="15.75" thickBot="1">
      <c r="B15" s="122" t="s">
        <v>32</v>
      </c>
      <c r="C15" s="270"/>
      <c r="D15" s="270"/>
      <c r="E15" s="107">
        <v>0.02</v>
      </c>
      <c r="F15" s="107">
        <v>0.04</v>
      </c>
      <c r="G15" s="107">
        <v>0.04</v>
      </c>
      <c r="H15" s="107">
        <v>0.04</v>
      </c>
      <c r="I15" s="107">
        <v>0.02</v>
      </c>
      <c r="J15" s="107" t="s">
        <v>78</v>
      </c>
      <c r="K15" s="107" t="s">
        <v>78</v>
      </c>
      <c r="L15" s="107">
        <v>139.7</v>
      </c>
    </row>
    <row r="16" spans="2:12" ht="13.5" customHeight="1">
      <c r="B16" s="418" t="s">
        <v>324</v>
      </c>
      <c r="C16" s="418"/>
      <c r="D16" s="418"/>
      <c r="E16" s="418"/>
      <c r="F16" s="418"/>
      <c r="G16" s="418"/>
      <c r="H16" s="418"/>
      <c r="I16" s="418"/>
      <c r="J16" s="418"/>
      <c r="K16" s="418"/>
      <c r="L16" s="418"/>
    </row>
    <row r="17" spans="2:12" ht="13.5" customHeight="1">
      <c r="B17" s="419"/>
      <c r="C17" s="419"/>
      <c r="D17" s="419"/>
      <c r="E17" s="419"/>
      <c r="F17" s="419"/>
      <c r="G17" s="419"/>
      <c r="H17" s="419"/>
      <c r="I17" s="419"/>
      <c r="J17" s="419"/>
      <c r="K17" s="419"/>
      <c r="L17" s="419"/>
    </row>
    <row r="18" spans="2:12" ht="12" customHeight="1">
      <c r="B18" s="419"/>
      <c r="C18" s="419"/>
      <c r="D18" s="419"/>
      <c r="E18" s="419"/>
      <c r="F18" s="419"/>
      <c r="G18" s="419"/>
      <c r="H18" s="419"/>
      <c r="I18" s="419"/>
      <c r="J18" s="419"/>
      <c r="K18" s="419"/>
      <c r="L18" s="419"/>
    </row>
    <row r="19" spans="2:12" ht="13.5" customHeight="1">
      <c r="B19" s="419"/>
      <c r="C19" s="419"/>
      <c r="D19" s="419"/>
      <c r="E19" s="419"/>
      <c r="F19" s="419"/>
      <c r="G19" s="419"/>
      <c r="H19" s="419"/>
      <c r="I19" s="419"/>
      <c r="J19" s="419"/>
      <c r="K19" s="419"/>
      <c r="L19" s="419"/>
    </row>
    <row r="20" spans="2:12" ht="10.5" customHeight="1">
      <c r="B20" s="419"/>
      <c r="C20" s="419"/>
      <c r="D20" s="419"/>
      <c r="E20" s="419"/>
      <c r="F20" s="419"/>
      <c r="G20" s="419"/>
      <c r="H20" s="419"/>
      <c r="I20" s="419"/>
      <c r="J20" s="419"/>
      <c r="K20" s="419"/>
      <c r="L20" s="419"/>
    </row>
    <row r="21" spans="2:12" ht="13.5" customHeight="1">
      <c r="B21" s="419"/>
      <c r="C21" s="419"/>
      <c r="D21" s="419"/>
      <c r="E21" s="419"/>
      <c r="F21" s="419"/>
      <c r="G21" s="419"/>
      <c r="H21" s="419"/>
      <c r="I21" s="419"/>
      <c r="J21" s="419"/>
      <c r="K21" s="419"/>
      <c r="L21" s="419"/>
    </row>
    <row r="22" spans="2:12" ht="13.5" customHeight="1">
      <c r="B22" s="419"/>
      <c r="C22" s="419"/>
      <c r="D22" s="419"/>
      <c r="E22" s="419"/>
      <c r="F22" s="419"/>
      <c r="G22" s="419"/>
      <c r="H22" s="419"/>
      <c r="I22" s="419"/>
      <c r="J22" s="419"/>
      <c r="K22" s="419"/>
      <c r="L22" s="419"/>
    </row>
    <row r="23" spans="2:12" ht="13.5" customHeight="1">
      <c r="B23" s="419"/>
      <c r="C23" s="419"/>
      <c r="D23" s="419"/>
      <c r="E23" s="419"/>
      <c r="F23" s="419"/>
      <c r="G23" s="419"/>
      <c r="H23" s="419"/>
      <c r="I23" s="419"/>
      <c r="J23" s="419"/>
      <c r="K23" s="419"/>
      <c r="L23" s="419"/>
    </row>
    <row r="24" spans="2:12" ht="13.5" customHeight="1">
      <c r="B24" s="419"/>
      <c r="C24" s="419"/>
      <c r="D24" s="419"/>
      <c r="E24" s="419"/>
      <c r="F24" s="419"/>
      <c r="G24" s="419"/>
      <c r="H24" s="419"/>
      <c r="I24" s="419"/>
      <c r="J24" s="419"/>
      <c r="K24" s="419"/>
      <c r="L24" s="419"/>
    </row>
    <row r="25" spans="2:12" ht="15">
      <c r="B25" s="419"/>
      <c r="C25" s="419"/>
      <c r="D25" s="419"/>
      <c r="E25" s="419"/>
      <c r="F25" s="419"/>
      <c r="G25" s="419"/>
      <c r="H25" s="419"/>
      <c r="I25" s="419"/>
      <c r="J25" s="419"/>
      <c r="K25" s="419"/>
      <c r="L25" s="419"/>
    </row>
  </sheetData>
  <sheetProtection/>
  <mergeCells count="10">
    <mergeCell ref="B16:L25"/>
    <mergeCell ref="B2:L2"/>
    <mergeCell ref="B3:L3"/>
    <mergeCell ref="B4:B5"/>
    <mergeCell ref="C4:C5"/>
    <mergeCell ref="D4:D5"/>
    <mergeCell ref="E4:E5"/>
    <mergeCell ref="F4:F5"/>
    <mergeCell ref="G4:I4"/>
    <mergeCell ref="J4:L4"/>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I16"/>
  <sheetViews>
    <sheetView showGridLines="0" zoomScale="110" zoomScaleNormal="110" zoomScalePageLayoutView="0" workbookViewId="0" topLeftCell="A1">
      <selection activeCell="A1" sqref="A1"/>
    </sheetView>
  </sheetViews>
  <sheetFormatPr defaultColWidth="35.625" defaultRowHeight="12.75"/>
  <cols>
    <col min="1" max="1" width="3.75390625" style="0" customWidth="1"/>
    <col min="2" max="2" width="17.875" style="0" bestFit="1" customWidth="1"/>
    <col min="3" max="9" width="8.875" style="0" customWidth="1"/>
  </cols>
  <sheetData>
    <row r="2" spans="2:9" ht="31.5" customHeight="1">
      <c r="B2" s="427" t="s">
        <v>270</v>
      </c>
      <c r="C2" s="427"/>
      <c r="D2" s="427"/>
      <c r="E2" s="427"/>
      <c r="F2" s="427"/>
      <c r="G2" s="427"/>
      <c r="H2" s="427"/>
      <c r="I2" s="427"/>
    </row>
    <row r="3" spans="2:9" ht="15.75" thickBot="1">
      <c r="B3" s="434" t="s">
        <v>15</v>
      </c>
      <c r="C3" s="434"/>
      <c r="D3" s="434"/>
      <c r="E3" s="434"/>
      <c r="F3" s="434"/>
      <c r="G3" s="434"/>
      <c r="H3" s="434"/>
      <c r="I3" s="434"/>
    </row>
    <row r="4" spans="2:9" ht="15.75" customHeight="1" thickBot="1">
      <c r="B4" s="482" t="s">
        <v>1</v>
      </c>
      <c r="C4" s="482">
        <v>2018</v>
      </c>
      <c r="D4" s="482">
        <v>2021</v>
      </c>
      <c r="E4" s="482">
        <v>2022</v>
      </c>
      <c r="F4" s="484" t="s">
        <v>76</v>
      </c>
      <c r="G4" s="485"/>
      <c r="H4" s="484" t="s">
        <v>16</v>
      </c>
      <c r="I4" s="485"/>
    </row>
    <row r="5" spans="2:9" ht="15.75" thickBot="1">
      <c r="B5" s="483"/>
      <c r="C5" s="483"/>
      <c r="D5" s="483"/>
      <c r="E5" s="483"/>
      <c r="F5" s="126" t="s">
        <v>119</v>
      </c>
      <c r="G5" s="126" t="s">
        <v>120</v>
      </c>
      <c r="H5" s="126" t="s">
        <v>119</v>
      </c>
      <c r="I5" s="126" t="s">
        <v>120</v>
      </c>
    </row>
    <row r="6" spans="2:9" ht="15">
      <c r="B6" s="127" t="s">
        <v>8</v>
      </c>
      <c r="C6" s="273">
        <v>131916</v>
      </c>
      <c r="D6" s="273">
        <v>246280</v>
      </c>
      <c r="E6" s="273">
        <v>300694</v>
      </c>
      <c r="F6" s="273">
        <v>168778</v>
      </c>
      <c r="G6" s="273">
        <v>54414</v>
      </c>
      <c r="H6" s="274">
        <v>88.1</v>
      </c>
      <c r="I6" s="274">
        <v>13.6</v>
      </c>
    </row>
    <row r="7" spans="2:9" ht="15">
      <c r="B7" s="128" t="s">
        <v>155</v>
      </c>
      <c r="C7" s="21">
        <v>35750</v>
      </c>
      <c r="D7" s="21">
        <v>77803</v>
      </c>
      <c r="E7" s="21">
        <v>92801</v>
      </c>
      <c r="F7" s="21">
        <v>57050</v>
      </c>
      <c r="G7" s="21">
        <v>14998</v>
      </c>
      <c r="H7" s="27">
        <v>114.2</v>
      </c>
      <c r="I7" s="27">
        <v>10.9</v>
      </c>
    </row>
    <row r="8" spans="2:9" ht="15">
      <c r="B8" s="129" t="s">
        <v>156</v>
      </c>
      <c r="C8" s="22">
        <v>50537</v>
      </c>
      <c r="D8" s="22">
        <v>109102</v>
      </c>
      <c r="E8" s="22">
        <v>104237</v>
      </c>
      <c r="F8" s="22">
        <v>53700</v>
      </c>
      <c r="G8" s="22">
        <v>-4864</v>
      </c>
      <c r="H8" s="26">
        <v>70.2</v>
      </c>
      <c r="I8" s="26">
        <v>-11.1</v>
      </c>
    </row>
    <row r="9" spans="2:9" ht="15.75" thickBot="1">
      <c r="B9" s="130" t="s">
        <v>157</v>
      </c>
      <c r="C9" s="131">
        <v>45628</v>
      </c>
      <c r="D9" s="131">
        <v>59375</v>
      </c>
      <c r="E9" s="131">
        <v>103656</v>
      </c>
      <c r="F9" s="131">
        <v>58027</v>
      </c>
      <c r="G9" s="131">
        <v>44280</v>
      </c>
      <c r="H9" s="58">
        <v>87.5</v>
      </c>
      <c r="I9" s="58">
        <v>62.4</v>
      </c>
    </row>
    <row r="10" spans="2:9" ht="12" customHeight="1">
      <c r="B10" s="418" t="s">
        <v>200</v>
      </c>
      <c r="C10" s="418"/>
      <c r="D10" s="418"/>
      <c r="E10" s="418"/>
      <c r="F10" s="418"/>
      <c r="G10" s="418"/>
      <c r="H10" s="418"/>
      <c r="I10" s="418"/>
    </row>
    <row r="11" spans="2:9" ht="12" customHeight="1">
      <c r="B11" s="419"/>
      <c r="C11" s="419"/>
      <c r="D11" s="419"/>
      <c r="E11" s="419"/>
      <c r="F11" s="419"/>
      <c r="G11" s="419"/>
      <c r="H11" s="419"/>
      <c r="I11" s="419"/>
    </row>
    <row r="12" spans="2:9" ht="12" customHeight="1">
      <c r="B12" s="419"/>
      <c r="C12" s="419"/>
      <c r="D12" s="419"/>
      <c r="E12" s="419"/>
      <c r="F12" s="419"/>
      <c r="G12" s="419"/>
      <c r="H12" s="419"/>
      <c r="I12" s="419"/>
    </row>
    <row r="13" spans="2:9" ht="12" customHeight="1">
      <c r="B13" s="419"/>
      <c r="C13" s="419"/>
      <c r="D13" s="419"/>
      <c r="E13" s="419"/>
      <c r="F13" s="419"/>
      <c r="G13" s="419"/>
      <c r="H13" s="419"/>
      <c r="I13" s="419"/>
    </row>
    <row r="14" spans="2:9" ht="14.25" customHeight="1">
      <c r="B14" s="419"/>
      <c r="C14" s="419"/>
      <c r="D14" s="419"/>
      <c r="E14" s="419"/>
      <c r="F14" s="419"/>
      <c r="G14" s="419"/>
      <c r="H14" s="419"/>
      <c r="I14" s="419"/>
    </row>
    <row r="15" spans="2:9" ht="14.25" customHeight="1">
      <c r="B15" s="419"/>
      <c r="C15" s="419"/>
      <c r="D15" s="419"/>
      <c r="E15" s="419"/>
      <c r="F15" s="419"/>
      <c r="G15" s="419"/>
      <c r="H15" s="419"/>
      <c r="I15" s="419"/>
    </row>
    <row r="16" spans="2:9" ht="15">
      <c r="B16" s="419"/>
      <c r="C16" s="419"/>
      <c r="D16" s="419"/>
      <c r="E16" s="419"/>
      <c r="F16" s="419"/>
      <c r="G16" s="419"/>
      <c r="H16" s="419"/>
      <c r="I16" s="419"/>
    </row>
  </sheetData>
  <sheetProtection/>
  <mergeCells count="9">
    <mergeCell ref="B10:I16"/>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I13"/>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31.25390625" style="0" bestFit="1" customWidth="1"/>
    <col min="3" max="9" width="6.75390625" style="0" customWidth="1"/>
  </cols>
  <sheetData>
    <row r="2" spans="2:9" ht="30" customHeight="1">
      <c r="B2" s="427" t="s">
        <v>268</v>
      </c>
      <c r="C2" s="427"/>
      <c r="D2" s="427"/>
      <c r="E2" s="427"/>
      <c r="F2" s="427"/>
      <c r="G2" s="427"/>
      <c r="H2" s="427"/>
      <c r="I2" s="427"/>
    </row>
    <row r="3" spans="2:9" ht="12.75" customHeight="1" thickBot="1">
      <c r="B3" s="434" t="s">
        <v>15</v>
      </c>
      <c r="C3" s="434"/>
      <c r="D3" s="434"/>
      <c r="E3" s="434"/>
      <c r="F3" s="434"/>
      <c r="G3" s="434"/>
      <c r="H3" s="434"/>
      <c r="I3" s="434"/>
    </row>
    <row r="4" spans="2:9" ht="15" customHeight="1" thickBot="1">
      <c r="B4" s="486" t="s">
        <v>1</v>
      </c>
      <c r="C4" s="486">
        <v>2018</v>
      </c>
      <c r="D4" s="486">
        <v>2021</v>
      </c>
      <c r="E4" s="486">
        <v>2022</v>
      </c>
      <c r="F4" s="488" t="s">
        <v>76</v>
      </c>
      <c r="G4" s="489"/>
      <c r="H4" s="490" t="s">
        <v>16</v>
      </c>
      <c r="I4" s="489"/>
    </row>
    <row r="5" spans="2:9" ht="15" customHeight="1" thickBot="1">
      <c r="B5" s="487"/>
      <c r="C5" s="487"/>
      <c r="D5" s="487"/>
      <c r="E5" s="487"/>
      <c r="F5" s="369" t="s">
        <v>119</v>
      </c>
      <c r="G5" s="123" t="s">
        <v>120</v>
      </c>
      <c r="H5" s="124" t="s">
        <v>119</v>
      </c>
      <c r="I5" s="124" t="s">
        <v>120</v>
      </c>
    </row>
    <row r="6" spans="2:9" ht="15" customHeight="1" thickBot="1">
      <c r="B6" s="125" t="s">
        <v>79</v>
      </c>
      <c r="C6" s="271">
        <v>45628</v>
      </c>
      <c r="D6" s="271">
        <v>59375</v>
      </c>
      <c r="E6" s="271">
        <v>103656</v>
      </c>
      <c r="F6" s="271">
        <v>58027</v>
      </c>
      <c r="G6" s="271">
        <v>44280</v>
      </c>
      <c r="H6" s="272">
        <v>87.5</v>
      </c>
      <c r="I6" s="272">
        <v>62.4</v>
      </c>
    </row>
    <row r="7" spans="2:9" ht="15">
      <c r="B7" s="82" t="s">
        <v>313</v>
      </c>
      <c r="C7" s="22">
        <v>25722</v>
      </c>
      <c r="D7" s="22">
        <v>25253</v>
      </c>
      <c r="E7" s="22">
        <v>46501</v>
      </c>
      <c r="F7" s="22">
        <v>20778</v>
      </c>
      <c r="G7" s="22">
        <v>21248</v>
      </c>
      <c r="H7" s="26">
        <v>49.2</v>
      </c>
      <c r="I7" s="26">
        <v>71.3</v>
      </c>
    </row>
    <row r="8" spans="2:9" ht="15" customHeight="1">
      <c r="B8" s="30" t="s">
        <v>314</v>
      </c>
      <c r="C8" s="21">
        <v>19906</v>
      </c>
      <c r="D8" s="21">
        <v>12042</v>
      </c>
      <c r="E8" s="21">
        <v>35903</v>
      </c>
      <c r="F8" s="21">
        <v>15997</v>
      </c>
      <c r="G8" s="21">
        <v>23861</v>
      </c>
      <c r="H8" s="27">
        <v>48.8</v>
      </c>
      <c r="I8" s="27">
        <v>177.3</v>
      </c>
    </row>
    <row r="9" spans="2:9" ht="15.75" thickBot="1">
      <c r="B9" s="393" t="s">
        <v>315</v>
      </c>
      <c r="C9" s="55" t="s">
        <v>80</v>
      </c>
      <c r="D9" s="57">
        <v>22081</v>
      </c>
      <c r="E9" s="57">
        <v>21251</v>
      </c>
      <c r="F9" s="55" t="s">
        <v>80</v>
      </c>
      <c r="G9" s="55">
        <v>-829</v>
      </c>
      <c r="H9" s="55" t="s">
        <v>80</v>
      </c>
      <c r="I9" s="55">
        <v>-10.5</v>
      </c>
    </row>
    <row r="10" spans="2:9" ht="15" customHeight="1">
      <c r="B10" s="439" t="s">
        <v>325</v>
      </c>
      <c r="C10" s="439"/>
      <c r="D10" s="439"/>
      <c r="E10" s="439"/>
      <c r="F10" s="439"/>
      <c r="G10" s="439"/>
      <c r="H10" s="439"/>
      <c r="I10" s="439"/>
    </row>
    <row r="11" spans="2:9" ht="15">
      <c r="B11" s="440"/>
      <c r="C11" s="440"/>
      <c r="D11" s="440"/>
      <c r="E11" s="440"/>
      <c r="F11" s="440"/>
      <c r="G11" s="440"/>
      <c r="H11" s="440"/>
      <c r="I11" s="440"/>
    </row>
    <row r="12" spans="2:9" ht="15">
      <c r="B12" s="440"/>
      <c r="C12" s="440"/>
      <c r="D12" s="440"/>
      <c r="E12" s="440"/>
      <c r="F12" s="440"/>
      <c r="G12" s="440"/>
      <c r="H12" s="440"/>
      <c r="I12" s="440"/>
    </row>
    <row r="13" spans="2:9" ht="15">
      <c r="B13" s="440"/>
      <c r="C13" s="440"/>
      <c r="D13" s="440"/>
      <c r="E13" s="440"/>
      <c r="F13" s="440"/>
      <c r="G13" s="440"/>
      <c r="H13" s="440"/>
      <c r="I13" s="440"/>
    </row>
  </sheetData>
  <sheetProtection/>
  <mergeCells count="9">
    <mergeCell ref="B10:I13"/>
    <mergeCell ref="B2:I2"/>
    <mergeCell ref="B3:I3"/>
    <mergeCell ref="B4:B5"/>
    <mergeCell ref="C4:C5"/>
    <mergeCell ref="D4:D5"/>
    <mergeCell ref="E4:E5"/>
    <mergeCell ref="F4:G4"/>
    <mergeCell ref="H4:I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I13"/>
  <sheetViews>
    <sheetView showGridLines="0" zoomScale="110" zoomScaleNormal="110" zoomScalePageLayoutView="0" workbookViewId="0" topLeftCell="A1">
      <selection activeCell="K33" sqref="K33"/>
    </sheetView>
  </sheetViews>
  <sheetFormatPr defaultColWidth="35.625" defaultRowHeight="12.75"/>
  <cols>
    <col min="1" max="1" width="3.75390625" style="0" customWidth="1"/>
    <col min="2" max="2" width="17.875" style="0" bestFit="1" customWidth="1"/>
    <col min="3" max="9" width="8.875" style="0" customWidth="1"/>
  </cols>
  <sheetData>
    <row r="2" spans="2:9" ht="31.5" customHeight="1">
      <c r="B2" s="427" t="s">
        <v>271</v>
      </c>
      <c r="C2" s="427"/>
      <c r="D2" s="427"/>
      <c r="E2" s="427"/>
      <c r="F2" s="427"/>
      <c r="G2" s="427"/>
      <c r="H2" s="427"/>
      <c r="I2" s="427"/>
    </row>
    <row r="3" spans="2:9" ht="15.75" thickBot="1">
      <c r="B3" s="434" t="s">
        <v>15</v>
      </c>
      <c r="C3" s="434"/>
      <c r="D3" s="434"/>
      <c r="E3" s="434"/>
      <c r="F3" s="434"/>
      <c r="G3" s="434"/>
      <c r="H3" s="434"/>
      <c r="I3" s="434"/>
    </row>
    <row r="4" spans="2:9" ht="15.75" customHeight="1" thickBot="1">
      <c r="B4" s="482" t="s">
        <v>1</v>
      </c>
      <c r="C4" s="482">
        <v>2018</v>
      </c>
      <c r="D4" s="482">
        <v>2021</v>
      </c>
      <c r="E4" s="482">
        <v>2022</v>
      </c>
      <c r="F4" s="484" t="s">
        <v>76</v>
      </c>
      <c r="G4" s="485"/>
      <c r="H4" s="484" t="s">
        <v>16</v>
      </c>
      <c r="I4" s="485"/>
    </row>
    <row r="5" spans="2:9" ht="15.75" thickBot="1">
      <c r="B5" s="483"/>
      <c r="C5" s="483"/>
      <c r="D5" s="483"/>
      <c r="E5" s="483"/>
      <c r="F5" s="126" t="s">
        <v>119</v>
      </c>
      <c r="G5" s="126" t="s">
        <v>120</v>
      </c>
      <c r="H5" s="126" t="s">
        <v>119</v>
      </c>
      <c r="I5" s="126" t="s">
        <v>120</v>
      </c>
    </row>
    <row r="6" spans="2:9" ht="15">
      <c r="B6" s="127" t="s">
        <v>8</v>
      </c>
      <c r="C6" s="273">
        <v>86288</v>
      </c>
      <c r="D6" s="273">
        <v>186904</v>
      </c>
      <c r="E6" s="273">
        <v>197038</v>
      </c>
      <c r="F6" s="273">
        <v>110750</v>
      </c>
      <c r="G6" s="273">
        <v>10134</v>
      </c>
      <c r="H6" s="274">
        <v>88.4</v>
      </c>
      <c r="I6" s="371">
        <v>-2</v>
      </c>
    </row>
    <row r="7" spans="2:9" ht="15">
      <c r="B7" s="128" t="s">
        <v>155</v>
      </c>
      <c r="C7" s="21">
        <v>35750</v>
      </c>
      <c r="D7" s="21">
        <v>77803</v>
      </c>
      <c r="E7" s="21">
        <v>92801</v>
      </c>
      <c r="F7" s="21">
        <v>57050</v>
      </c>
      <c r="G7" s="21">
        <v>14998</v>
      </c>
      <c r="H7" s="27">
        <v>114.2</v>
      </c>
      <c r="I7" s="27">
        <v>10.9</v>
      </c>
    </row>
    <row r="8" spans="2:9" ht="15.75" thickBot="1">
      <c r="B8" s="129" t="s">
        <v>156</v>
      </c>
      <c r="C8" s="22">
        <v>50537</v>
      </c>
      <c r="D8" s="22">
        <v>109102</v>
      </c>
      <c r="E8" s="22">
        <v>104237</v>
      </c>
      <c r="F8" s="22">
        <v>53700</v>
      </c>
      <c r="G8" s="22">
        <v>-4864</v>
      </c>
      <c r="H8" s="26">
        <v>70.2</v>
      </c>
      <c r="I8" s="26">
        <v>-11.1</v>
      </c>
    </row>
    <row r="9" spans="2:9" ht="12" customHeight="1">
      <c r="B9" s="418" t="s">
        <v>272</v>
      </c>
      <c r="C9" s="418"/>
      <c r="D9" s="418"/>
      <c r="E9" s="418"/>
      <c r="F9" s="418"/>
      <c r="G9" s="418"/>
      <c r="H9" s="418"/>
      <c r="I9" s="418"/>
    </row>
    <row r="10" spans="2:9" ht="12" customHeight="1">
      <c r="B10" s="419"/>
      <c r="C10" s="419"/>
      <c r="D10" s="419"/>
      <c r="E10" s="419"/>
      <c r="F10" s="419"/>
      <c r="G10" s="419"/>
      <c r="H10" s="419"/>
      <c r="I10" s="419"/>
    </row>
    <row r="11" spans="2:9" ht="14.25" customHeight="1">
      <c r="B11" s="419"/>
      <c r="C11" s="419"/>
      <c r="D11" s="419"/>
      <c r="E11" s="419"/>
      <c r="F11" s="419"/>
      <c r="G11" s="419"/>
      <c r="H11" s="419"/>
      <c r="I11" s="419"/>
    </row>
    <row r="12" spans="2:9" ht="14.25" customHeight="1">
      <c r="B12" s="419"/>
      <c r="C12" s="419"/>
      <c r="D12" s="419"/>
      <c r="E12" s="419"/>
      <c r="F12" s="419"/>
      <c r="G12" s="419"/>
      <c r="H12" s="419"/>
      <c r="I12" s="419"/>
    </row>
    <row r="13" spans="2:9" ht="15">
      <c r="B13" s="419"/>
      <c r="C13" s="419"/>
      <c r="D13" s="419"/>
      <c r="E13" s="419"/>
      <c r="F13" s="419"/>
      <c r="G13" s="419"/>
      <c r="H13" s="419"/>
      <c r="I13" s="419"/>
    </row>
  </sheetData>
  <sheetProtection/>
  <mergeCells count="9">
    <mergeCell ref="B9:I13"/>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2:T18"/>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23.625" style="0" customWidth="1"/>
    <col min="3" max="3" width="4.875" style="0" bestFit="1" customWidth="1"/>
    <col min="4" max="4" width="12.125" style="0" bestFit="1" customWidth="1"/>
    <col min="5" max="5" width="12.125" style="0" customWidth="1"/>
    <col min="6" max="6" width="6.375" style="0" customWidth="1"/>
    <col min="7" max="7" width="4.875" style="0" bestFit="1" customWidth="1"/>
    <col min="8" max="9" width="12.50390625" style="0" customWidth="1"/>
    <col min="10" max="10" width="6.50390625" style="0" customWidth="1"/>
    <col min="11" max="11" width="5.125" style="0" bestFit="1" customWidth="1"/>
    <col min="12" max="12" width="12.125" style="0" bestFit="1" customWidth="1"/>
    <col min="13" max="13" width="12.125" style="0" customWidth="1"/>
    <col min="14" max="14" width="6.50390625" style="0" customWidth="1"/>
    <col min="15" max="15" width="5.125" style="0" bestFit="1" customWidth="1"/>
    <col min="16" max="17" width="12.375" style="0" customWidth="1"/>
    <col min="18" max="18" width="6.50390625" style="0" customWidth="1"/>
    <col min="19" max="19" width="9.50390625" style="0" customWidth="1"/>
    <col min="20" max="20" width="10.00390625" style="0" customWidth="1"/>
  </cols>
  <sheetData>
    <row r="2" spans="2:20" ht="33.75" customHeight="1">
      <c r="B2" s="491" t="s">
        <v>269</v>
      </c>
      <c r="C2" s="491"/>
      <c r="D2" s="491"/>
      <c r="E2" s="491"/>
      <c r="F2" s="491"/>
      <c r="G2" s="491"/>
      <c r="H2" s="491"/>
      <c r="I2" s="491"/>
      <c r="J2" s="491"/>
      <c r="K2" s="491"/>
      <c r="L2" s="491"/>
      <c r="M2" s="491"/>
      <c r="N2" s="491"/>
      <c r="O2" s="491"/>
      <c r="P2" s="491"/>
      <c r="Q2" s="491"/>
      <c r="R2" s="491"/>
      <c r="S2" s="491"/>
      <c r="T2" s="491"/>
    </row>
    <row r="3" spans="2:20" ht="15" customHeight="1">
      <c r="B3" s="492" t="s">
        <v>81</v>
      </c>
      <c r="C3" s="492"/>
      <c r="D3" s="492"/>
      <c r="E3" s="492"/>
      <c r="F3" s="492"/>
      <c r="G3" s="492"/>
      <c r="H3" s="492"/>
      <c r="I3" s="492"/>
      <c r="J3" s="492"/>
      <c r="K3" s="492"/>
      <c r="L3" s="492"/>
      <c r="M3" s="492"/>
      <c r="N3" s="492"/>
      <c r="O3" s="492"/>
      <c r="P3" s="492"/>
      <c r="Q3" s="492"/>
      <c r="R3" s="492"/>
      <c r="S3" s="492"/>
      <c r="T3" s="492"/>
    </row>
    <row r="4" spans="2:20" s="275" customFormat="1" ht="15.75" customHeight="1" thickBot="1">
      <c r="B4" s="495" t="s">
        <v>201</v>
      </c>
      <c r="C4" s="497" t="s">
        <v>202</v>
      </c>
      <c r="D4" s="498"/>
      <c r="E4" s="498"/>
      <c r="F4" s="499"/>
      <c r="G4" s="497" t="s">
        <v>203</v>
      </c>
      <c r="H4" s="498"/>
      <c r="I4" s="498"/>
      <c r="J4" s="499"/>
      <c r="K4" s="497" t="s">
        <v>204</v>
      </c>
      <c r="L4" s="498"/>
      <c r="M4" s="498"/>
      <c r="N4" s="499"/>
      <c r="O4" s="500" t="s">
        <v>205</v>
      </c>
      <c r="P4" s="501"/>
      <c r="Q4" s="501"/>
      <c r="R4" s="501"/>
      <c r="S4" s="501"/>
      <c r="T4" s="502"/>
    </row>
    <row r="5" spans="2:20" s="275" customFormat="1" ht="48.75" thickBot="1">
      <c r="B5" s="496"/>
      <c r="C5" s="389" t="s">
        <v>8</v>
      </c>
      <c r="D5" s="389" t="s">
        <v>273</v>
      </c>
      <c r="E5" s="389" t="s">
        <v>274</v>
      </c>
      <c r="F5" s="389" t="s">
        <v>275</v>
      </c>
      <c r="G5" s="389" t="s">
        <v>8</v>
      </c>
      <c r="H5" s="389" t="s">
        <v>273</v>
      </c>
      <c r="I5" s="389" t="s">
        <v>274</v>
      </c>
      <c r="J5" s="389" t="s">
        <v>275</v>
      </c>
      <c r="K5" s="389" t="s">
        <v>8</v>
      </c>
      <c r="L5" s="389" t="s">
        <v>273</v>
      </c>
      <c r="M5" s="389" t="s">
        <v>274</v>
      </c>
      <c r="N5" s="389" t="s">
        <v>275</v>
      </c>
      <c r="O5" s="389" t="s">
        <v>8</v>
      </c>
      <c r="P5" s="389" t="s">
        <v>273</v>
      </c>
      <c r="Q5" s="389" t="s">
        <v>274</v>
      </c>
      <c r="R5" s="389" t="s">
        <v>275</v>
      </c>
      <c r="S5" s="389" t="s">
        <v>82</v>
      </c>
      <c r="T5" s="390" t="s">
        <v>276</v>
      </c>
    </row>
    <row r="6" spans="2:20" ht="15">
      <c r="B6" s="373" t="s">
        <v>83</v>
      </c>
      <c r="C6" s="277">
        <v>1243</v>
      </c>
      <c r="D6" s="276">
        <v>286</v>
      </c>
      <c r="E6" s="378">
        <v>17</v>
      </c>
      <c r="F6" s="380">
        <v>940</v>
      </c>
      <c r="G6" s="277">
        <v>1065</v>
      </c>
      <c r="H6" s="276">
        <v>249</v>
      </c>
      <c r="I6" s="378">
        <v>86</v>
      </c>
      <c r="J6" s="380">
        <v>730</v>
      </c>
      <c r="K6" s="276">
        <v>389</v>
      </c>
      <c r="L6" s="276">
        <v>65</v>
      </c>
      <c r="M6" s="378">
        <v>2</v>
      </c>
      <c r="N6" s="380">
        <v>322</v>
      </c>
      <c r="O6" s="277">
        <v>2697</v>
      </c>
      <c r="P6" s="276">
        <v>600</v>
      </c>
      <c r="Q6" s="378">
        <v>105</v>
      </c>
      <c r="R6" s="385">
        <v>1992</v>
      </c>
      <c r="S6" s="276">
        <v>472</v>
      </c>
      <c r="T6" s="278">
        <v>15</v>
      </c>
    </row>
    <row r="7" spans="2:20" ht="15">
      <c r="B7" s="374" t="s">
        <v>84</v>
      </c>
      <c r="C7" s="372">
        <v>90</v>
      </c>
      <c r="D7" s="279">
        <v>23</v>
      </c>
      <c r="E7" s="280">
        <v>16</v>
      </c>
      <c r="F7" s="381">
        <v>51</v>
      </c>
      <c r="G7" s="279">
        <v>145</v>
      </c>
      <c r="H7" s="279">
        <v>9</v>
      </c>
      <c r="I7" s="280">
        <v>82</v>
      </c>
      <c r="J7" s="381">
        <v>54</v>
      </c>
      <c r="K7" s="279">
        <v>7</v>
      </c>
      <c r="L7" s="279">
        <v>3</v>
      </c>
      <c r="M7" s="280">
        <v>1</v>
      </c>
      <c r="N7" s="381">
        <v>3</v>
      </c>
      <c r="O7" s="279">
        <v>242</v>
      </c>
      <c r="P7" s="279">
        <v>35</v>
      </c>
      <c r="Q7" s="280">
        <v>99</v>
      </c>
      <c r="R7" s="381">
        <v>108</v>
      </c>
      <c r="S7" s="279">
        <v>18</v>
      </c>
      <c r="T7" s="279">
        <v>9</v>
      </c>
    </row>
    <row r="8" spans="2:20" ht="15">
      <c r="B8" s="374" t="s">
        <v>19</v>
      </c>
      <c r="C8" s="372">
        <v>549</v>
      </c>
      <c r="D8" s="279">
        <v>234</v>
      </c>
      <c r="E8" s="280">
        <v>1</v>
      </c>
      <c r="F8" s="381">
        <v>314</v>
      </c>
      <c r="G8" s="279">
        <v>503</v>
      </c>
      <c r="H8" s="279">
        <v>207</v>
      </c>
      <c r="I8" s="280">
        <v>4</v>
      </c>
      <c r="J8" s="381">
        <v>292</v>
      </c>
      <c r="K8" s="279">
        <v>199</v>
      </c>
      <c r="L8" s="279">
        <v>50</v>
      </c>
      <c r="M8" s="280">
        <v>1</v>
      </c>
      <c r="N8" s="381">
        <v>148</v>
      </c>
      <c r="O8" s="1">
        <v>1251</v>
      </c>
      <c r="P8" s="279">
        <v>491</v>
      </c>
      <c r="Q8" s="280">
        <v>6</v>
      </c>
      <c r="R8" s="381">
        <v>754</v>
      </c>
      <c r="S8" s="279">
        <v>219</v>
      </c>
      <c r="T8" s="279">
        <v>6</v>
      </c>
    </row>
    <row r="9" spans="2:20" ht="30.75" customHeight="1" thickBot="1">
      <c r="B9" s="375" t="s">
        <v>117</v>
      </c>
      <c r="C9" s="281">
        <v>604</v>
      </c>
      <c r="D9" s="281">
        <v>29</v>
      </c>
      <c r="E9" s="282">
        <v>0</v>
      </c>
      <c r="F9" s="382">
        <v>575</v>
      </c>
      <c r="G9" s="281">
        <v>417</v>
      </c>
      <c r="H9" s="281">
        <v>33</v>
      </c>
      <c r="I9" s="282">
        <v>0</v>
      </c>
      <c r="J9" s="382">
        <v>384</v>
      </c>
      <c r="K9" s="281">
        <v>183</v>
      </c>
      <c r="L9" s="281">
        <v>12</v>
      </c>
      <c r="M9" s="282">
        <v>0</v>
      </c>
      <c r="N9" s="382">
        <v>171</v>
      </c>
      <c r="O9" s="283">
        <v>1204</v>
      </c>
      <c r="P9" s="281">
        <v>74</v>
      </c>
      <c r="Q9" s="282">
        <v>0</v>
      </c>
      <c r="R9" s="386">
        <v>1130</v>
      </c>
      <c r="S9" s="284">
        <v>235</v>
      </c>
      <c r="T9" s="284">
        <v>0</v>
      </c>
    </row>
    <row r="10" spans="2:20" ht="15">
      <c r="B10" s="376" t="s">
        <v>85</v>
      </c>
      <c r="C10" s="286">
        <v>1202</v>
      </c>
      <c r="D10" s="285">
        <v>269</v>
      </c>
      <c r="E10" s="379">
        <v>15</v>
      </c>
      <c r="F10" s="383">
        <v>918</v>
      </c>
      <c r="G10" s="286">
        <v>1041</v>
      </c>
      <c r="H10" s="285">
        <v>247</v>
      </c>
      <c r="I10" s="379">
        <v>89</v>
      </c>
      <c r="J10" s="383">
        <v>705</v>
      </c>
      <c r="K10" s="285">
        <v>387</v>
      </c>
      <c r="L10" s="285">
        <v>63</v>
      </c>
      <c r="M10" s="379">
        <v>2</v>
      </c>
      <c r="N10" s="383">
        <v>322</v>
      </c>
      <c r="O10" s="286">
        <v>2630</v>
      </c>
      <c r="P10" s="285">
        <v>579</v>
      </c>
      <c r="Q10" s="379">
        <v>106</v>
      </c>
      <c r="R10" s="387">
        <v>1945</v>
      </c>
      <c r="S10" s="287"/>
      <c r="T10" s="287"/>
    </row>
    <row r="11" spans="2:20" ht="15">
      <c r="B11" s="374" t="s">
        <v>84</v>
      </c>
      <c r="C11" s="372">
        <v>49</v>
      </c>
      <c r="D11" s="279">
        <v>6</v>
      </c>
      <c r="E11" s="280">
        <v>14</v>
      </c>
      <c r="F11" s="381">
        <v>29</v>
      </c>
      <c r="G11" s="279">
        <v>121</v>
      </c>
      <c r="H11" s="279">
        <v>7</v>
      </c>
      <c r="I11" s="280">
        <v>85</v>
      </c>
      <c r="J11" s="381">
        <v>29</v>
      </c>
      <c r="K11" s="279">
        <v>5</v>
      </c>
      <c r="L11" s="279">
        <v>1</v>
      </c>
      <c r="M11" s="280">
        <v>1</v>
      </c>
      <c r="N11" s="381">
        <v>3</v>
      </c>
      <c r="O11" s="279">
        <v>175</v>
      </c>
      <c r="P11" s="279">
        <v>14</v>
      </c>
      <c r="Q11" s="280">
        <v>100</v>
      </c>
      <c r="R11" s="381">
        <v>61</v>
      </c>
      <c r="S11" s="279"/>
      <c r="T11" s="279"/>
    </row>
    <row r="12" spans="2:20" ht="15">
      <c r="B12" s="374" t="s">
        <v>19</v>
      </c>
      <c r="C12" s="372">
        <v>549</v>
      </c>
      <c r="D12" s="279">
        <v>234</v>
      </c>
      <c r="E12" s="280">
        <v>1</v>
      </c>
      <c r="F12" s="381">
        <v>314</v>
      </c>
      <c r="G12" s="279">
        <v>503</v>
      </c>
      <c r="H12" s="279">
        <v>207</v>
      </c>
      <c r="I12" s="280">
        <v>4</v>
      </c>
      <c r="J12" s="381">
        <v>292</v>
      </c>
      <c r="K12" s="279">
        <v>199</v>
      </c>
      <c r="L12" s="279">
        <v>50</v>
      </c>
      <c r="M12" s="280">
        <v>1</v>
      </c>
      <c r="N12" s="381">
        <v>148</v>
      </c>
      <c r="O12" s="1">
        <v>1251</v>
      </c>
      <c r="P12" s="279">
        <v>491</v>
      </c>
      <c r="Q12" s="280">
        <v>6</v>
      </c>
      <c r="R12" s="381">
        <v>754</v>
      </c>
      <c r="S12" s="279"/>
      <c r="T12" s="279"/>
    </row>
    <row r="13" spans="2:20" ht="30" customHeight="1" thickBot="1">
      <c r="B13" s="377" t="s">
        <v>117</v>
      </c>
      <c r="C13" s="284">
        <v>604</v>
      </c>
      <c r="D13" s="284">
        <v>29</v>
      </c>
      <c r="E13" s="288">
        <v>0</v>
      </c>
      <c r="F13" s="384">
        <v>575</v>
      </c>
      <c r="G13" s="284">
        <v>417</v>
      </c>
      <c r="H13" s="284">
        <v>33</v>
      </c>
      <c r="I13" s="288">
        <v>0</v>
      </c>
      <c r="J13" s="384">
        <v>384</v>
      </c>
      <c r="K13" s="284">
        <v>183</v>
      </c>
      <c r="L13" s="284">
        <v>12</v>
      </c>
      <c r="M13" s="288">
        <v>0</v>
      </c>
      <c r="N13" s="384">
        <v>171</v>
      </c>
      <c r="O13" s="289">
        <v>1204</v>
      </c>
      <c r="P13" s="284">
        <v>74</v>
      </c>
      <c r="Q13" s="288">
        <v>0</v>
      </c>
      <c r="R13" s="388">
        <v>1130</v>
      </c>
      <c r="S13" s="279"/>
      <c r="T13" s="279"/>
    </row>
    <row r="14" spans="2:16" ht="15">
      <c r="B14" s="493" t="s">
        <v>242</v>
      </c>
      <c r="C14" s="494"/>
      <c r="D14" s="494"/>
      <c r="E14" s="494"/>
      <c r="F14" s="494"/>
      <c r="G14" s="494"/>
      <c r="H14" s="494"/>
      <c r="I14" s="494"/>
      <c r="J14" s="494"/>
      <c r="K14" s="494"/>
      <c r="L14" s="494"/>
      <c r="M14" s="494"/>
      <c r="N14" s="494"/>
      <c r="O14" s="494"/>
      <c r="P14" s="494"/>
    </row>
    <row r="15" spans="2:16" ht="15">
      <c r="B15" s="494"/>
      <c r="C15" s="494"/>
      <c r="D15" s="494"/>
      <c r="E15" s="494"/>
      <c r="F15" s="494"/>
      <c r="G15" s="494"/>
      <c r="H15" s="494"/>
      <c r="I15" s="494"/>
      <c r="J15" s="494"/>
      <c r="K15" s="494"/>
      <c r="L15" s="494"/>
      <c r="M15" s="494"/>
      <c r="N15" s="494"/>
      <c r="O15" s="494"/>
      <c r="P15" s="494"/>
    </row>
    <row r="16" spans="2:16" ht="15">
      <c r="B16" s="494"/>
      <c r="C16" s="494"/>
      <c r="D16" s="494"/>
      <c r="E16" s="494"/>
      <c r="F16" s="494"/>
      <c r="G16" s="494"/>
      <c r="H16" s="494"/>
      <c r="I16" s="494"/>
      <c r="J16" s="494"/>
      <c r="K16" s="494"/>
      <c r="L16" s="494"/>
      <c r="M16" s="494"/>
      <c r="N16" s="494"/>
      <c r="O16" s="494"/>
      <c r="P16" s="494"/>
    </row>
    <row r="17" spans="2:16" ht="15">
      <c r="B17" s="494"/>
      <c r="C17" s="494"/>
      <c r="D17" s="494"/>
      <c r="E17" s="494"/>
      <c r="F17" s="494"/>
      <c r="G17" s="494"/>
      <c r="H17" s="494"/>
      <c r="I17" s="494"/>
      <c r="J17" s="494"/>
      <c r="K17" s="494"/>
      <c r="L17" s="494"/>
      <c r="M17" s="494"/>
      <c r="N17" s="494"/>
      <c r="O17" s="494"/>
      <c r="P17" s="494"/>
    </row>
    <row r="18" spans="2:16" ht="15">
      <c r="B18" s="494"/>
      <c r="C18" s="494"/>
      <c r="D18" s="494"/>
      <c r="E18" s="494"/>
      <c r="F18" s="494"/>
      <c r="G18" s="494"/>
      <c r="H18" s="494"/>
      <c r="I18" s="494"/>
      <c r="J18" s="494"/>
      <c r="K18" s="494"/>
      <c r="L18" s="494"/>
      <c r="M18" s="494"/>
      <c r="N18" s="494"/>
      <c r="O18" s="494"/>
      <c r="P18" s="494"/>
    </row>
  </sheetData>
  <sheetProtection/>
  <mergeCells count="8">
    <mergeCell ref="B2:T2"/>
    <mergeCell ref="B3:T3"/>
    <mergeCell ref="B14:P18"/>
    <mergeCell ref="B4:B5"/>
    <mergeCell ref="C4:F4"/>
    <mergeCell ref="G4:J4"/>
    <mergeCell ref="K4:N4"/>
    <mergeCell ref="O4:T4"/>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B2:F14"/>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4" width="12.75390625" style="0" customWidth="1"/>
  </cols>
  <sheetData>
    <row r="2" spans="2:5" ht="15" customHeight="1">
      <c r="B2" s="505" t="s">
        <v>279</v>
      </c>
      <c r="C2" s="505"/>
      <c r="D2" s="505"/>
      <c r="E2" s="3"/>
    </row>
    <row r="3" spans="2:5" ht="15.75" thickBot="1">
      <c r="B3" s="506" t="s">
        <v>86</v>
      </c>
      <c r="C3" s="506"/>
      <c r="D3" s="506"/>
      <c r="E3" s="3"/>
    </row>
    <row r="4" spans="2:5" ht="15.75" thickBot="1">
      <c r="B4" s="507" t="s">
        <v>87</v>
      </c>
      <c r="C4" s="507" t="s">
        <v>88</v>
      </c>
      <c r="D4" s="142" t="s">
        <v>89</v>
      </c>
      <c r="E4" s="504"/>
    </row>
    <row r="5" spans="2:5" ht="15.75" thickBot="1">
      <c r="B5" s="507"/>
      <c r="C5" s="507"/>
      <c r="D5" s="143" t="s">
        <v>90</v>
      </c>
      <c r="E5" s="504"/>
    </row>
    <row r="6" spans="2:6" ht="15">
      <c r="B6" s="4">
        <v>2018</v>
      </c>
      <c r="C6" s="5">
        <v>8142010</v>
      </c>
      <c r="D6" s="37">
        <v>40170.1</v>
      </c>
      <c r="E6" s="3"/>
      <c r="F6" s="9"/>
    </row>
    <row r="7" spans="2:6" ht="15">
      <c r="B7" s="45">
        <v>2019</v>
      </c>
      <c r="C7" s="46">
        <v>8997943</v>
      </c>
      <c r="D7" s="38">
        <v>47888.6</v>
      </c>
      <c r="E7" s="3"/>
      <c r="F7" s="9"/>
    </row>
    <row r="8" spans="2:6" ht="15">
      <c r="B8" s="4">
        <v>2020</v>
      </c>
      <c r="C8" s="5">
        <v>9700844</v>
      </c>
      <c r="D8" s="37">
        <v>55686.4</v>
      </c>
      <c r="E8" s="3"/>
      <c r="F8" s="9"/>
    </row>
    <row r="9" spans="2:6" ht="15">
      <c r="B9" s="45">
        <v>2021</v>
      </c>
      <c r="C9" s="10">
        <v>10451106</v>
      </c>
      <c r="D9" s="38">
        <v>64429.5</v>
      </c>
      <c r="E9" s="3"/>
      <c r="F9" s="9"/>
    </row>
    <row r="10" spans="2:6" ht="15">
      <c r="B10" s="400" t="s">
        <v>206</v>
      </c>
      <c r="C10" s="401">
        <v>10806007</v>
      </c>
      <c r="D10" s="402">
        <v>69134.7</v>
      </c>
      <c r="E10" s="3"/>
      <c r="F10" s="9"/>
    </row>
    <row r="11" spans="2:5" ht="69" customHeight="1">
      <c r="B11" s="508" t="s">
        <v>266</v>
      </c>
      <c r="C11" s="508"/>
      <c r="D11" s="508"/>
      <c r="E11" s="504"/>
    </row>
    <row r="12" spans="2:5" ht="17.25" customHeight="1">
      <c r="B12" s="503"/>
      <c r="C12" s="503"/>
      <c r="D12" s="503"/>
      <c r="E12" s="504"/>
    </row>
    <row r="13" spans="2:5" ht="12" customHeight="1">
      <c r="B13" s="503"/>
      <c r="C13" s="503"/>
      <c r="D13" s="503"/>
      <c r="E13" s="504"/>
    </row>
    <row r="14" spans="2:5" ht="10.5" customHeight="1">
      <c r="B14" s="503"/>
      <c r="C14" s="503"/>
      <c r="D14" s="503"/>
      <c r="E14" s="504"/>
    </row>
  </sheetData>
  <sheetProtection/>
  <mergeCells count="10">
    <mergeCell ref="B12:D12"/>
    <mergeCell ref="B13:D13"/>
    <mergeCell ref="B14:D14"/>
    <mergeCell ref="E11:E14"/>
    <mergeCell ref="B2:D2"/>
    <mergeCell ref="B3:D3"/>
    <mergeCell ref="B4:B5"/>
    <mergeCell ref="C4:C5"/>
    <mergeCell ref="E4:E5"/>
    <mergeCell ref="B11:D1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F11"/>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s>
  <sheetData>
    <row r="2" spans="2:5" ht="31.5" customHeight="1">
      <c r="B2" s="505" t="s">
        <v>280</v>
      </c>
      <c r="C2" s="505"/>
      <c r="D2" s="505"/>
      <c r="E2" s="505"/>
    </row>
    <row r="3" spans="2:5" ht="15.75" thickBot="1">
      <c r="B3" s="509" t="s">
        <v>91</v>
      </c>
      <c r="C3" s="509"/>
      <c r="D3" s="509"/>
      <c r="E3" s="509"/>
    </row>
    <row r="4" spans="2:5" ht="30.75" thickBot="1">
      <c r="B4" s="132" t="s">
        <v>87</v>
      </c>
      <c r="C4" s="132" t="s">
        <v>8</v>
      </c>
      <c r="D4" s="132" t="s">
        <v>19</v>
      </c>
      <c r="E4" s="132" t="s">
        <v>17</v>
      </c>
    </row>
    <row r="5" spans="2:5" ht="15">
      <c r="B5" s="4">
        <v>2018</v>
      </c>
      <c r="C5" s="290">
        <v>7622402</v>
      </c>
      <c r="D5" s="291">
        <v>6701421</v>
      </c>
      <c r="E5" s="291">
        <v>920981</v>
      </c>
    </row>
    <row r="6" spans="2:5" ht="15">
      <c r="B6" s="45">
        <v>2019</v>
      </c>
      <c r="C6" s="292">
        <v>8517374</v>
      </c>
      <c r="D6" s="293">
        <v>7519392</v>
      </c>
      <c r="E6" s="293">
        <v>997982</v>
      </c>
    </row>
    <row r="7" spans="2:5" ht="15">
      <c r="B7" s="4">
        <v>2020</v>
      </c>
      <c r="C7" s="290">
        <v>8568119</v>
      </c>
      <c r="D7" s="291">
        <v>7662493</v>
      </c>
      <c r="E7" s="291">
        <v>905626</v>
      </c>
    </row>
    <row r="8" spans="2:5" ht="15">
      <c r="B8" s="45">
        <v>2021</v>
      </c>
      <c r="C8" s="292">
        <v>10820669</v>
      </c>
      <c r="D8" s="293">
        <v>9823124</v>
      </c>
      <c r="E8" s="293">
        <v>997545</v>
      </c>
    </row>
    <row r="9" spans="2:6" ht="15">
      <c r="B9" s="400">
        <v>2022</v>
      </c>
      <c r="C9" s="403">
        <v>11049173</v>
      </c>
      <c r="D9" s="404">
        <v>9952286</v>
      </c>
      <c r="E9" s="404">
        <v>1096887</v>
      </c>
      <c r="F9" s="15"/>
    </row>
    <row r="10" spans="2:5" ht="21" customHeight="1">
      <c r="B10" s="511" t="s">
        <v>291</v>
      </c>
      <c r="C10" s="511"/>
      <c r="D10" s="511"/>
      <c r="E10" s="511"/>
    </row>
    <row r="11" spans="2:4" ht="12" customHeight="1">
      <c r="B11" s="510"/>
      <c r="C11" s="510"/>
      <c r="D11" s="510"/>
    </row>
  </sheetData>
  <sheetProtection/>
  <mergeCells count="4">
    <mergeCell ref="B2:E2"/>
    <mergeCell ref="B3:E3"/>
    <mergeCell ref="B11:D11"/>
    <mergeCell ref="B10:E1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H11"/>
  <sheetViews>
    <sheetView showGridLines="0" zoomScale="110" zoomScaleNormal="110" zoomScalePageLayoutView="0" workbookViewId="0" topLeftCell="A1">
      <selection activeCell="A1" sqref="A1"/>
    </sheetView>
  </sheetViews>
  <sheetFormatPr defaultColWidth="35.625" defaultRowHeight="12.75"/>
  <cols>
    <col min="1" max="1" width="3.75390625" style="0" customWidth="1"/>
    <col min="2" max="8" width="10.75390625" style="0" customWidth="1"/>
  </cols>
  <sheetData>
    <row r="2" spans="2:8" ht="30" customHeight="1">
      <c r="B2" s="427" t="s">
        <v>316</v>
      </c>
      <c r="C2" s="427"/>
      <c r="D2" s="427"/>
      <c r="E2" s="427"/>
      <c r="F2" s="427"/>
      <c r="G2" s="427"/>
      <c r="H2" s="427"/>
    </row>
    <row r="3" spans="2:8" ht="15.75" thickBot="1">
      <c r="B3" s="434" t="s">
        <v>158</v>
      </c>
      <c r="C3" s="434"/>
      <c r="D3" s="434"/>
      <c r="E3" s="434"/>
      <c r="F3" s="434"/>
      <c r="G3" s="434"/>
      <c r="H3" s="434"/>
    </row>
    <row r="4" spans="2:8" ht="15.75" customHeight="1" thickBot="1">
      <c r="B4" s="482">
        <v>2020</v>
      </c>
      <c r="C4" s="482">
        <v>2021</v>
      </c>
      <c r="D4" s="482">
        <v>2022</v>
      </c>
      <c r="E4" s="484" t="s">
        <v>22</v>
      </c>
      <c r="F4" s="485"/>
      <c r="G4" s="484" t="s">
        <v>326</v>
      </c>
      <c r="H4" s="485"/>
    </row>
    <row r="5" spans="2:8" ht="15.75" thickBot="1">
      <c r="B5" s="483"/>
      <c r="C5" s="483"/>
      <c r="D5" s="483"/>
      <c r="E5" s="126" t="s">
        <v>145</v>
      </c>
      <c r="F5" s="126" t="s">
        <v>120</v>
      </c>
      <c r="G5" s="126" t="s">
        <v>145</v>
      </c>
      <c r="H5" s="126" t="s">
        <v>120</v>
      </c>
    </row>
    <row r="6" spans="2:8" ht="15.75" thickBot="1">
      <c r="B6" s="294">
        <v>557917</v>
      </c>
      <c r="C6" s="294">
        <v>804750</v>
      </c>
      <c r="D6" s="294">
        <v>853968</v>
      </c>
      <c r="E6" s="294">
        <v>296051</v>
      </c>
      <c r="F6" s="294">
        <v>49218</v>
      </c>
      <c r="G6" s="295">
        <v>53</v>
      </c>
      <c r="H6" s="295">
        <v>6</v>
      </c>
    </row>
    <row r="7" spans="2:8" ht="14.25" customHeight="1">
      <c r="B7" s="419" t="s">
        <v>207</v>
      </c>
      <c r="C7" s="419"/>
      <c r="D7" s="419"/>
      <c r="E7" s="419"/>
      <c r="F7" s="419"/>
      <c r="G7" s="419"/>
      <c r="H7" s="419"/>
    </row>
    <row r="8" spans="2:8" ht="14.25" customHeight="1">
      <c r="B8" s="419"/>
      <c r="C8" s="419"/>
      <c r="D8" s="419"/>
      <c r="E8" s="419"/>
      <c r="F8" s="419"/>
      <c r="G8" s="419"/>
      <c r="H8" s="419"/>
    </row>
    <row r="9" spans="2:8" ht="15">
      <c r="B9" s="419"/>
      <c r="C9" s="419"/>
      <c r="D9" s="419"/>
      <c r="E9" s="419"/>
      <c r="F9" s="419"/>
      <c r="G9" s="419"/>
      <c r="H9" s="419"/>
    </row>
    <row r="10" spans="2:8" ht="15">
      <c r="B10" s="419"/>
      <c r="C10" s="419"/>
      <c r="D10" s="419"/>
      <c r="E10" s="419"/>
      <c r="F10" s="419"/>
      <c r="G10" s="419"/>
      <c r="H10" s="419"/>
    </row>
    <row r="11" spans="2:8" ht="15">
      <c r="B11" s="419"/>
      <c r="C11" s="419"/>
      <c r="D11" s="419"/>
      <c r="E11" s="419"/>
      <c r="F11" s="419"/>
      <c r="G11" s="419"/>
      <c r="H11" s="419"/>
    </row>
  </sheetData>
  <sheetProtection/>
  <mergeCells count="8">
    <mergeCell ref="B7:H11"/>
    <mergeCell ref="B2:H2"/>
    <mergeCell ref="B3:H3"/>
    <mergeCell ref="B4:B5"/>
    <mergeCell ref="C4:C5"/>
    <mergeCell ref="D4:D5"/>
    <mergeCell ref="E4:F4"/>
    <mergeCell ref="G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L21"/>
  <sheetViews>
    <sheetView showGridLines="0" zoomScale="110" zoomScaleNormal="110" zoomScalePageLayoutView="0" workbookViewId="0" topLeftCell="A1">
      <selection activeCell="A1" sqref="A1"/>
    </sheetView>
  </sheetViews>
  <sheetFormatPr defaultColWidth="11.00390625" defaultRowHeight="12.75"/>
  <cols>
    <col min="1" max="1" width="3.75390625" style="0" customWidth="1"/>
    <col min="2" max="2" width="16.125" style="0" bestFit="1" customWidth="1"/>
    <col min="3" max="3" width="7.875" style="0" bestFit="1" customWidth="1"/>
    <col min="4" max="4" width="7.625" style="0" bestFit="1" customWidth="1"/>
    <col min="5" max="5" width="9.50390625" style="0" bestFit="1" customWidth="1"/>
    <col min="6" max="6" width="8.00390625" style="0" bestFit="1" customWidth="1"/>
    <col min="7" max="7" width="10.50390625" style="0" bestFit="1" customWidth="1"/>
    <col min="8" max="8" width="8.00390625" style="0" bestFit="1" customWidth="1"/>
    <col min="9" max="9" width="12.375" style="0" bestFit="1" customWidth="1"/>
    <col min="10" max="13" width="11.50390625" style="74" customWidth="1"/>
  </cols>
  <sheetData>
    <row r="2" spans="2:12" ht="15">
      <c r="B2" s="413" t="s">
        <v>170</v>
      </c>
      <c r="C2" s="413"/>
      <c r="D2" s="413"/>
      <c r="E2" s="413"/>
      <c r="F2" s="413"/>
      <c r="G2" s="413"/>
      <c r="H2" s="413"/>
      <c r="I2" s="413"/>
      <c r="J2" s="73"/>
      <c r="K2" s="73"/>
      <c r="L2" s="73"/>
    </row>
    <row r="3" spans="2:12" ht="15.75" thickBot="1">
      <c r="B3" s="420" t="s">
        <v>0</v>
      </c>
      <c r="C3" s="420"/>
      <c r="D3" s="420"/>
      <c r="E3" s="420"/>
      <c r="F3" s="420"/>
      <c r="G3" s="420"/>
      <c r="H3" s="420"/>
      <c r="I3" s="420"/>
      <c r="J3" s="75"/>
      <c r="K3" s="75"/>
      <c r="L3" s="75"/>
    </row>
    <row r="4" spans="2:9" ht="15.75" thickBot="1">
      <c r="B4" s="421" t="s">
        <v>1</v>
      </c>
      <c r="C4" s="421">
        <v>2021</v>
      </c>
      <c r="D4" s="423">
        <v>2022</v>
      </c>
      <c r="E4" s="424"/>
      <c r="F4" s="425" t="s">
        <v>126</v>
      </c>
      <c r="G4" s="426"/>
      <c r="H4" s="425" t="s">
        <v>127</v>
      </c>
      <c r="I4" s="426"/>
    </row>
    <row r="5" spans="2:9" ht="15.75" customHeight="1" thickBot="1">
      <c r="B5" s="422"/>
      <c r="C5" s="422"/>
      <c r="D5" s="76" t="s">
        <v>2</v>
      </c>
      <c r="E5" s="76" t="s">
        <v>128</v>
      </c>
      <c r="F5" s="76" t="s">
        <v>129</v>
      </c>
      <c r="G5" s="77" t="s">
        <v>130</v>
      </c>
      <c r="H5" s="76" t="s">
        <v>129</v>
      </c>
      <c r="I5" s="77" t="s">
        <v>131</v>
      </c>
    </row>
    <row r="6" spans="2:9" ht="15">
      <c r="B6" s="78" t="s">
        <v>3</v>
      </c>
      <c r="C6" s="355">
        <v>1856.2</v>
      </c>
      <c r="D6" s="355">
        <v>2043.3</v>
      </c>
      <c r="E6" s="355">
        <v>2052.1</v>
      </c>
      <c r="F6" s="355">
        <v>8.8</v>
      </c>
      <c r="G6" s="355">
        <v>0.4</v>
      </c>
      <c r="H6" s="355">
        <v>195.9</v>
      </c>
      <c r="I6" s="355">
        <v>2.8</v>
      </c>
    </row>
    <row r="7" spans="2:9" ht="15">
      <c r="B7" s="79" t="s">
        <v>132</v>
      </c>
      <c r="C7" s="176">
        <v>1006.7</v>
      </c>
      <c r="D7" s="176">
        <v>1122.8</v>
      </c>
      <c r="E7" s="176">
        <v>1259.6</v>
      </c>
      <c r="F7" s="176">
        <v>136.7</v>
      </c>
      <c r="G7" s="176">
        <v>12.2</v>
      </c>
      <c r="H7" s="176">
        <v>252.9</v>
      </c>
      <c r="I7" s="176">
        <v>16.4</v>
      </c>
    </row>
    <row r="8" spans="2:9" ht="15">
      <c r="B8" s="80" t="s">
        <v>4</v>
      </c>
      <c r="C8" s="178">
        <v>559.1</v>
      </c>
      <c r="D8" s="178">
        <v>606.9</v>
      </c>
      <c r="E8" s="178">
        <v>621.5</v>
      </c>
      <c r="F8" s="178">
        <v>14.6</v>
      </c>
      <c r="G8" s="178">
        <v>2.4</v>
      </c>
      <c r="H8" s="178">
        <v>62.4</v>
      </c>
      <c r="I8" s="178">
        <v>3.4</v>
      </c>
    </row>
    <row r="9" spans="2:9" ht="15">
      <c r="B9" s="79" t="s">
        <v>5</v>
      </c>
      <c r="C9" s="176">
        <v>221.3</v>
      </c>
      <c r="D9" s="176">
        <v>239.3</v>
      </c>
      <c r="E9" s="176">
        <v>74.9</v>
      </c>
      <c r="F9" s="176">
        <v>-164.4</v>
      </c>
      <c r="G9" s="176">
        <v>-68.7</v>
      </c>
      <c r="H9" s="176">
        <v>-146.4</v>
      </c>
      <c r="I9" s="176">
        <v>-68.5</v>
      </c>
    </row>
    <row r="10" spans="2:9" ht="15">
      <c r="B10" s="30" t="s">
        <v>6</v>
      </c>
      <c r="C10" s="178">
        <v>134.6</v>
      </c>
      <c r="D10" s="178">
        <v>144.4</v>
      </c>
      <c r="E10" s="178">
        <v>-22.1</v>
      </c>
      <c r="F10" s="178">
        <v>-166.4</v>
      </c>
      <c r="G10" s="178">
        <v>-115.3</v>
      </c>
      <c r="H10" s="178">
        <v>-156.7</v>
      </c>
      <c r="I10" s="178">
        <v>-115.2</v>
      </c>
    </row>
    <row r="11" spans="2:9" ht="15">
      <c r="B11" s="82" t="s">
        <v>7</v>
      </c>
      <c r="C11" s="176">
        <v>86.7</v>
      </c>
      <c r="D11" s="176">
        <v>95</v>
      </c>
      <c r="E11" s="176">
        <v>97</v>
      </c>
      <c r="F11" s="176">
        <v>2</v>
      </c>
      <c r="G11" s="176">
        <v>2.1</v>
      </c>
      <c r="H11" s="176">
        <v>10.2</v>
      </c>
      <c r="I11" s="176">
        <v>4</v>
      </c>
    </row>
    <row r="12" spans="2:9" ht="15">
      <c r="B12" s="80" t="s">
        <v>133</v>
      </c>
      <c r="C12" s="178">
        <v>32.6</v>
      </c>
      <c r="D12" s="178">
        <v>34.5</v>
      </c>
      <c r="E12" s="178">
        <v>43.6</v>
      </c>
      <c r="F12" s="178">
        <v>9.2</v>
      </c>
      <c r="G12" s="178">
        <v>26.6</v>
      </c>
      <c r="H12" s="178">
        <v>11</v>
      </c>
      <c r="I12" s="178">
        <v>24.4</v>
      </c>
    </row>
    <row r="13" spans="2:9" ht="15">
      <c r="B13" s="79" t="s">
        <v>134</v>
      </c>
      <c r="C13" s="176">
        <v>3.4</v>
      </c>
      <c r="D13" s="176">
        <v>3.7</v>
      </c>
      <c r="E13" s="176">
        <v>3.6</v>
      </c>
      <c r="F13" s="176">
        <v>-0.1</v>
      </c>
      <c r="G13" s="176">
        <v>-2.2</v>
      </c>
      <c r="H13" s="176">
        <v>0.2</v>
      </c>
      <c r="I13" s="176">
        <v>-2</v>
      </c>
    </row>
    <row r="14" spans="2:9" ht="15.75" thickBot="1">
      <c r="B14" s="83" t="s">
        <v>24</v>
      </c>
      <c r="C14" s="356">
        <v>33</v>
      </c>
      <c r="D14" s="356">
        <v>36</v>
      </c>
      <c r="E14" s="356">
        <v>48.8</v>
      </c>
      <c r="F14" s="356">
        <v>12.8</v>
      </c>
      <c r="G14" s="356">
        <v>35.5</v>
      </c>
      <c r="H14" s="356">
        <v>15.8</v>
      </c>
      <c r="I14" s="356">
        <v>37.6</v>
      </c>
    </row>
    <row r="15" spans="2:9" ht="17.25" customHeight="1">
      <c r="B15" s="418" t="s">
        <v>171</v>
      </c>
      <c r="C15" s="418"/>
      <c r="D15" s="418"/>
      <c r="E15" s="418"/>
      <c r="F15" s="418"/>
      <c r="G15" s="418"/>
      <c r="H15" s="418"/>
      <c r="I15" s="418"/>
    </row>
    <row r="16" spans="2:9" ht="17.25" customHeight="1">
      <c r="B16" s="419"/>
      <c r="C16" s="419"/>
      <c r="D16" s="419"/>
      <c r="E16" s="419"/>
      <c r="F16" s="419"/>
      <c r="G16" s="419"/>
      <c r="H16" s="419"/>
      <c r="I16" s="419"/>
    </row>
    <row r="17" spans="2:9" ht="17.25" customHeight="1">
      <c r="B17" s="419"/>
      <c r="C17" s="419"/>
      <c r="D17" s="419"/>
      <c r="E17" s="419"/>
      <c r="F17" s="419"/>
      <c r="G17" s="419"/>
      <c r="H17" s="419"/>
      <c r="I17" s="419"/>
    </row>
    <row r="18" spans="2:9" ht="17.25" customHeight="1">
      <c r="B18" s="419"/>
      <c r="C18" s="419"/>
      <c r="D18" s="419"/>
      <c r="E18" s="419"/>
      <c r="F18" s="419"/>
      <c r="G18" s="419"/>
      <c r="H18" s="419"/>
      <c r="I18" s="419"/>
    </row>
    <row r="19" spans="2:9" ht="17.25" customHeight="1">
      <c r="B19" s="419"/>
      <c r="C19" s="419"/>
      <c r="D19" s="419"/>
      <c r="E19" s="419"/>
      <c r="F19" s="419"/>
      <c r="G19" s="419"/>
      <c r="H19" s="419"/>
      <c r="I19" s="419"/>
    </row>
    <row r="20" spans="2:9" ht="17.25" customHeight="1">
      <c r="B20" s="419"/>
      <c r="C20" s="419"/>
      <c r="D20" s="419"/>
      <c r="E20" s="419"/>
      <c r="F20" s="419"/>
      <c r="G20" s="419"/>
      <c r="H20" s="419"/>
      <c r="I20" s="419"/>
    </row>
    <row r="21" spans="2:9" ht="17.25" customHeight="1">
      <c r="B21" s="419"/>
      <c r="C21" s="419"/>
      <c r="D21" s="419"/>
      <c r="E21" s="419"/>
      <c r="F21" s="419"/>
      <c r="G21" s="419"/>
      <c r="H21" s="419"/>
      <c r="I21" s="419"/>
    </row>
    <row r="22" ht="15.75" customHeight="1"/>
  </sheetData>
  <sheetProtection/>
  <mergeCells count="8">
    <mergeCell ref="B15:I21"/>
    <mergeCell ref="B2:I2"/>
    <mergeCell ref="B3:I3"/>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I13"/>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15.375" style="0" customWidth="1"/>
    <col min="3" max="6" width="8.625" style="0" customWidth="1"/>
    <col min="7" max="9" width="7.50390625" style="0" customWidth="1"/>
  </cols>
  <sheetData>
    <row r="2" spans="2:9" s="17" customFormat="1" ht="35.25" customHeight="1">
      <c r="B2" s="505" t="s">
        <v>281</v>
      </c>
      <c r="C2" s="505"/>
      <c r="D2" s="505"/>
      <c r="E2" s="505"/>
      <c r="F2" s="505"/>
      <c r="G2" s="505"/>
      <c r="H2" s="505"/>
      <c r="I2" s="505"/>
    </row>
    <row r="3" spans="2:9" s="17" customFormat="1" ht="15.75" thickBot="1">
      <c r="B3" s="509" t="s">
        <v>15</v>
      </c>
      <c r="C3" s="509"/>
      <c r="D3" s="509"/>
      <c r="E3" s="509"/>
      <c r="F3" s="509"/>
      <c r="G3" s="509"/>
      <c r="H3" s="509"/>
      <c r="I3" s="509"/>
    </row>
    <row r="4" spans="2:9" ht="15" customHeight="1" thickBot="1">
      <c r="B4" s="512" t="s">
        <v>1</v>
      </c>
      <c r="C4" s="512">
        <v>2018</v>
      </c>
      <c r="D4" s="512">
        <v>2021</v>
      </c>
      <c r="E4" s="512">
        <v>2022</v>
      </c>
      <c r="F4" s="514" t="s">
        <v>22</v>
      </c>
      <c r="G4" s="514"/>
      <c r="H4" s="512" t="s">
        <v>25</v>
      </c>
      <c r="I4" s="512"/>
    </row>
    <row r="5" spans="2:9" ht="15.75" thickBot="1">
      <c r="B5" s="512"/>
      <c r="C5" s="512"/>
      <c r="D5" s="512"/>
      <c r="E5" s="512"/>
      <c r="F5" s="133" t="s">
        <v>119</v>
      </c>
      <c r="G5" s="134" t="s">
        <v>120</v>
      </c>
      <c r="H5" s="134" t="s">
        <v>119</v>
      </c>
      <c r="I5" s="134" t="s">
        <v>120</v>
      </c>
    </row>
    <row r="6" spans="2:9" ht="15">
      <c r="B6" s="362" t="s">
        <v>8</v>
      </c>
      <c r="C6" s="297">
        <v>211244</v>
      </c>
      <c r="D6" s="298">
        <v>348069</v>
      </c>
      <c r="E6" s="297">
        <v>459165</v>
      </c>
      <c r="F6" s="298">
        <v>247921</v>
      </c>
      <c r="G6" s="298">
        <v>111096</v>
      </c>
      <c r="H6" s="299">
        <v>79.4</v>
      </c>
      <c r="I6" s="300">
        <v>22.7</v>
      </c>
    </row>
    <row r="7" spans="2:9" ht="15">
      <c r="B7" s="363" t="s">
        <v>92</v>
      </c>
      <c r="C7" s="301">
        <v>204867</v>
      </c>
      <c r="D7" s="302">
        <v>347388</v>
      </c>
      <c r="E7" s="301">
        <v>458532</v>
      </c>
      <c r="F7" s="302">
        <v>253665</v>
      </c>
      <c r="G7" s="302">
        <v>111144</v>
      </c>
      <c r="H7" s="303">
        <v>84.7</v>
      </c>
      <c r="I7" s="304">
        <v>22.8</v>
      </c>
    </row>
    <row r="8" spans="2:9" ht="15">
      <c r="B8" s="364" t="s">
        <v>23</v>
      </c>
      <c r="C8" s="51">
        <v>20382</v>
      </c>
      <c r="D8" s="52">
        <v>40718</v>
      </c>
      <c r="E8" s="51">
        <v>37981</v>
      </c>
      <c r="F8" s="52">
        <v>17599</v>
      </c>
      <c r="G8" s="52">
        <v>-2737</v>
      </c>
      <c r="H8" s="54">
        <v>53.8</v>
      </c>
      <c r="I8" s="86">
        <v>-13.2</v>
      </c>
    </row>
    <row r="9" spans="2:9" ht="15">
      <c r="B9" s="365" t="s">
        <v>4</v>
      </c>
      <c r="C9" s="25">
        <v>178857</v>
      </c>
      <c r="D9" s="22">
        <v>301101</v>
      </c>
      <c r="E9" s="25">
        <v>370302</v>
      </c>
      <c r="F9" s="22">
        <v>191445</v>
      </c>
      <c r="G9" s="22">
        <v>69201</v>
      </c>
      <c r="H9" s="26">
        <v>70.8</v>
      </c>
      <c r="I9" s="29">
        <v>14.4</v>
      </c>
    </row>
    <row r="10" spans="2:9" ht="15">
      <c r="B10" s="364" t="s">
        <v>5</v>
      </c>
      <c r="C10" s="51">
        <v>4381</v>
      </c>
      <c r="D10" s="52">
        <v>5216</v>
      </c>
      <c r="E10" s="51">
        <v>49251</v>
      </c>
      <c r="F10" s="52">
        <v>44870</v>
      </c>
      <c r="G10" s="52">
        <v>44035</v>
      </c>
      <c r="H10" s="54" t="s">
        <v>116</v>
      </c>
      <c r="I10" s="86" t="s">
        <v>116</v>
      </c>
    </row>
    <row r="11" spans="2:9" ht="15">
      <c r="B11" s="366" t="s">
        <v>7</v>
      </c>
      <c r="C11" s="305">
        <v>1247</v>
      </c>
      <c r="D11" s="60">
        <v>353</v>
      </c>
      <c r="E11" s="59">
        <v>998</v>
      </c>
      <c r="F11" s="60">
        <v>-249</v>
      </c>
      <c r="G11" s="60">
        <v>645</v>
      </c>
      <c r="H11" s="60">
        <v>-33.9</v>
      </c>
      <c r="I11" s="59">
        <v>162.7</v>
      </c>
    </row>
    <row r="12" spans="2:9" ht="15">
      <c r="B12" s="367" t="s">
        <v>93</v>
      </c>
      <c r="C12" s="306">
        <v>6376</v>
      </c>
      <c r="D12" s="307">
        <v>681</v>
      </c>
      <c r="E12" s="308">
        <v>633</v>
      </c>
      <c r="F12" s="309">
        <v>-5744</v>
      </c>
      <c r="G12" s="307">
        <v>-48</v>
      </c>
      <c r="H12" s="307">
        <v>-91.8</v>
      </c>
      <c r="I12" s="308">
        <v>-13.6</v>
      </c>
    </row>
    <row r="13" spans="2:9" ht="57.75" customHeight="1">
      <c r="B13" s="513" t="s">
        <v>208</v>
      </c>
      <c r="C13" s="429"/>
      <c r="D13" s="429"/>
      <c r="E13" s="429"/>
      <c r="F13" s="429"/>
      <c r="G13" s="429"/>
      <c r="H13" s="429"/>
      <c r="I13" s="429"/>
    </row>
  </sheetData>
  <sheetProtection/>
  <mergeCells count="9">
    <mergeCell ref="B2:I2"/>
    <mergeCell ref="B3:I3"/>
    <mergeCell ref="H4:I4"/>
    <mergeCell ref="B13:I13"/>
    <mergeCell ref="B4:B5"/>
    <mergeCell ref="C4:C5"/>
    <mergeCell ref="D4:D5"/>
    <mergeCell ref="E4:E5"/>
    <mergeCell ref="F4:G4"/>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I13"/>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19.50390625" style="0" customWidth="1"/>
    <col min="3" max="3" width="9.125" style="0" bestFit="1" customWidth="1"/>
    <col min="4" max="4" width="8.75390625" style="0" bestFit="1" customWidth="1"/>
    <col min="5" max="5" width="8.375" style="0" bestFit="1" customWidth="1"/>
    <col min="6" max="7" width="9.375" style="0" customWidth="1"/>
    <col min="8" max="9" width="7.875" style="0" customWidth="1"/>
  </cols>
  <sheetData>
    <row r="1" ht="15">
      <c r="H1" s="14">
        <v>1.0398751928638803</v>
      </c>
    </row>
    <row r="2" spans="2:9" ht="27" customHeight="1">
      <c r="B2" s="427" t="s">
        <v>282</v>
      </c>
      <c r="C2" s="413"/>
      <c r="D2" s="413"/>
      <c r="E2" s="413"/>
      <c r="F2" s="413"/>
      <c r="G2" s="413"/>
      <c r="H2" s="413"/>
      <c r="I2" s="413"/>
    </row>
    <row r="3" spans="2:9" ht="12.75" customHeight="1" thickBot="1">
      <c r="B3" s="428" t="s">
        <v>94</v>
      </c>
      <c r="C3" s="428"/>
      <c r="D3" s="428"/>
      <c r="E3" s="428"/>
      <c r="F3" s="428"/>
      <c r="G3" s="428"/>
      <c r="H3" s="428"/>
      <c r="I3" s="428"/>
    </row>
    <row r="4" spans="2:9" s="17" customFormat="1" ht="15" customHeight="1" thickBot="1">
      <c r="B4" s="517" t="s">
        <v>1</v>
      </c>
      <c r="C4" s="517">
        <v>2018</v>
      </c>
      <c r="D4" s="517">
        <v>2021</v>
      </c>
      <c r="E4" s="517">
        <v>2022</v>
      </c>
      <c r="F4" s="517" t="s">
        <v>22</v>
      </c>
      <c r="G4" s="517"/>
      <c r="H4" s="517" t="s">
        <v>95</v>
      </c>
      <c r="I4" s="517"/>
    </row>
    <row r="5" spans="2:9" s="17" customFormat="1" ht="12.75" customHeight="1" thickBot="1">
      <c r="B5" s="517"/>
      <c r="C5" s="517"/>
      <c r="D5" s="517"/>
      <c r="E5" s="517"/>
      <c r="F5" s="135" t="s">
        <v>119</v>
      </c>
      <c r="G5" s="135" t="s">
        <v>120</v>
      </c>
      <c r="H5" s="135" t="s">
        <v>119</v>
      </c>
      <c r="I5" s="135" t="s">
        <v>120</v>
      </c>
    </row>
    <row r="6" spans="2:9" s="17" customFormat="1" ht="12.75" customHeight="1" thickBot="1">
      <c r="B6" s="312" t="s">
        <v>92</v>
      </c>
      <c r="C6" s="310">
        <v>2955506</v>
      </c>
      <c r="D6" s="310">
        <v>5350110</v>
      </c>
      <c r="E6" s="310">
        <v>5146139</v>
      </c>
      <c r="F6" s="310">
        <v>2190633</v>
      </c>
      <c r="G6" s="310">
        <v>-203971</v>
      </c>
      <c r="H6" s="311">
        <v>74.1</v>
      </c>
      <c r="I6" s="311">
        <v>-3.8</v>
      </c>
    </row>
    <row r="7" spans="2:9" s="17" customFormat="1" ht="12.75" customHeight="1">
      <c r="B7" s="61" t="s">
        <v>96</v>
      </c>
      <c r="C7" s="22">
        <v>2816509</v>
      </c>
      <c r="D7" s="22">
        <v>5116009</v>
      </c>
      <c r="E7" s="22">
        <v>4881760</v>
      </c>
      <c r="F7" s="22">
        <v>2065251</v>
      </c>
      <c r="G7" s="22">
        <v>-234249</v>
      </c>
      <c r="H7" s="26">
        <v>73.3</v>
      </c>
      <c r="I7" s="26">
        <v>-4.6</v>
      </c>
    </row>
    <row r="8" spans="2:9" s="17" customFormat="1" ht="12.75" customHeight="1">
      <c r="B8" s="62" t="s">
        <v>121</v>
      </c>
      <c r="C8" s="21">
        <v>104548</v>
      </c>
      <c r="D8" s="21">
        <v>187273</v>
      </c>
      <c r="E8" s="21">
        <v>215713</v>
      </c>
      <c r="F8" s="21">
        <v>111165</v>
      </c>
      <c r="G8" s="21">
        <v>28440</v>
      </c>
      <c r="H8" s="27">
        <v>106.3</v>
      </c>
      <c r="I8" s="27">
        <v>15.2</v>
      </c>
    </row>
    <row r="9" spans="2:9" s="17" customFormat="1" ht="12.75" customHeight="1">
      <c r="B9" s="63" t="s">
        <v>122</v>
      </c>
      <c r="C9" s="22">
        <v>28498</v>
      </c>
      <c r="D9" s="22">
        <v>42038</v>
      </c>
      <c r="E9" s="22">
        <v>41506</v>
      </c>
      <c r="F9" s="22">
        <v>13008</v>
      </c>
      <c r="G9" s="26">
        <v>-532</v>
      </c>
      <c r="H9" s="26">
        <v>45.6</v>
      </c>
      <c r="I9" s="26">
        <v>-1.3</v>
      </c>
    </row>
    <row r="10" spans="2:9" s="17" customFormat="1" ht="15.75" thickBot="1">
      <c r="B10" s="136" t="s">
        <v>123</v>
      </c>
      <c r="C10" s="140">
        <v>5951</v>
      </c>
      <c r="D10" s="140">
        <v>4790</v>
      </c>
      <c r="E10" s="140">
        <v>7160</v>
      </c>
      <c r="F10" s="140">
        <v>1209</v>
      </c>
      <c r="G10" s="140">
        <v>2370</v>
      </c>
      <c r="H10" s="141">
        <v>20.3</v>
      </c>
      <c r="I10" s="141">
        <v>49.5</v>
      </c>
    </row>
    <row r="11" spans="2:9" ht="79.5" customHeight="1">
      <c r="B11" s="511" t="s">
        <v>209</v>
      </c>
      <c r="C11" s="511"/>
      <c r="D11" s="511"/>
      <c r="E11" s="511"/>
      <c r="F11" s="511"/>
      <c r="G11" s="511"/>
      <c r="H11" s="511"/>
      <c r="I11" s="511"/>
    </row>
    <row r="12" spans="2:6" ht="12" customHeight="1">
      <c r="B12" s="516"/>
      <c r="C12" s="516"/>
      <c r="D12" s="516"/>
      <c r="E12" s="516"/>
      <c r="F12" s="516"/>
    </row>
    <row r="13" spans="2:6" ht="12" customHeight="1">
      <c r="B13" s="515"/>
      <c r="C13" s="515"/>
      <c r="D13" s="515"/>
      <c r="E13" s="515"/>
      <c r="F13" s="515"/>
    </row>
  </sheetData>
  <sheetProtection/>
  <mergeCells count="11">
    <mergeCell ref="H4:I4"/>
    <mergeCell ref="B11:I11"/>
    <mergeCell ref="B2:I2"/>
    <mergeCell ref="B3:I3"/>
    <mergeCell ref="B13:F13"/>
    <mergeCell ref="B12:F12"/>
    <mergeCell ref="B4:B5"/>
    <mergeCell ref="C4:C5"/>
    <mergeCell ref="D4:D5"/>
    <mergeCell ref="E4:E5"/>
    <mergeCell ref="F4:G4"/>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I8"/>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22.375" style="0" customWidth="1"/>
    <col min="3" max="7" width="8.75390625" style="16" customWidth="1"/>
    <col min="8" max="9" width="8.75390625" style="0" customWidth="1"/>
  </cols>
  <sheetData>
    <row r="2" spans="2:9" ht="30.75" customHeight="1">
      <c r="B2" s="433" t="s">
        <v>283</v>
      </c>
      <c r="C2" s="433"/>
      <c r="D2" s="433"/>
      <c r="E2" s="433"/>
      <c r="F2" s="433"/>
      <c r="G2" s="433"/>
      <c r="H2" s="433"/>
      <c r="I2" s="433"/>
    </row>
    <row r="3" spans="2:9" ht="15.75" thickBot="1">
      <c r="B3" s="420" t="s">
        <v>97</v>
      </c>
      <c r="C3" s="420"/>
      <c r="D3" s="420"/>
      <c r="E3" s="420"/>
      <c r="F3" s="420"/>
      <c r="G3" s="420"/>
      <c r="H3" s="420"/>
      <c r="I3" s="420"/>
    </row>
    <row r="4" spans="2:9" ht="15.75" thickBot="1">
      <c r="B4" s="512" t="s">
        <v>1</v>
      </c>
      <c r="C4" s="512" t="s">
        <v>98</v>
      </c>
      <c r="D4" s="512">
        <v>2020</v>
      </c>
      <c r="E4" s="512">
        <v>2021</v>
      </c>
      <c r="F4" s="512">
        <v>2022</v>
      </c>
      <c r="G4" s="512" t="s">
        <v>99</v>
      </c>
      <c r="H4" s="512"/>
      <c r="I4" s="512"/>
    </row>
    <row r="5" spans="2:9" ht="15.75" thickBot="1">
      <c r="B5" s="512"/>
      <c r="C5" s="512"/>
      <c r="D5" s="512"/>
      <c r="E5" s="512"/>
      <c r="F5" s="512"/>
      <c r="G5" s="134">
        <v>2020</v>
      </c>
      <c r="H5" s="134">
        <v>2021</v>
      </c>
      <c r="I5" s="134">
        <v>2022</v>
      </c>
    </row>
    <row r="6" spans="2:9" ht="15">
      <c r="B6" s="64" t="s">
        <v>100</v>
      </c>
      <c r="C6" s="27">
        <v>40</v>
      </c>
      <c r="D6" s="27">
        <v>21.2</v>
      </c>
      <c r="E6" s="27">
        <v>17.9</v>
      </c>
      <c r="F6" s="27">
        <v>16.5</v>
      </c>
      <c r="G6" s="27">
        <v>-18.8</v>
      </c>
      <c r="H6" s="27">
        <v>-22.1</v>
      </c>
      <c r="I6" s="27">
        <v>-23.5</v>
      </c>
    </row>
    <row r="7" spans="2:9" ht="15.75" thickBot="1">
      <c r="B7" s="137" t="s">
        <v>72</v>
      </c>
      <c r="C7" s="313">
        <v>40</v>
      </c>
      <c r="D7" s="313">
        <v>21.3</v>
      </c>
      <c r="E7" s="313">
        <v>26.1</v>
      </c>
      <c r="F7" s="313">
        <v>22.1</v>
      </c>
      <c r="G7" s="313">
        <v>-18.7</v>
      </c>
      <c r="H7" s="313">
        <v>-13.9</v>
      </c>
      <c r="I7" s="313">
        <v>-17.9</v>
      </c>
    </row>
    <row r="8" spans="2:9" ht="56.25" customHeight="1">
      <c r="B8" s="518" t="s">
        <v>210</v>
      </c>
      <c r="C8" s="518"/>
      <c r="D8" s="518"/>
      <c r="E8" s="518"/>
      <c r="F8" s="518"/>
      <c r="G8" s="518"/>
      <c r="H8" s="518"/>
      <c r="I8" s="518"/>
    </row>
  </sheetData>
  <sheetProtection/>
  <mergeCells count="9">
    <mergeCell ref="B8:I8"/>
    <mergeCell ref="B2:I2"/>
    <mergeCell ref="B3:I3"/>
    <mergeCell ref="G4:I4"/>
    <mergeCell ref="B4:B5"/>
    <mergeCell ref="C4:C5"/>
    <mergeCell ref="D4:D5"/>
    <mergeCell ref="E4:E5"/>
    <mergeCell ref="F4:F5"/>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B2:I17"/>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3.00390625" style="0" bestFit="1" customWidth="1"/>
    <col min="3" max="3" width="18.75390625" style="0" customWidth="1"/>
    <col min="4" max="7" width="11.75390625" style="0" customWidth="1"/>
  </cols>
  <sheetData>
    <row r="2" spans="2:7" ht="34.5" customHeight="1" thickBot="1">
      <c r="B2" s="427" t="s">
        <v>284</v>
      </c>
      <c r="C2" s="413"/>
      <c r="D2" s="413"/>
      <c r="E2" s="413"/>
      <c r="F2" s="413"/>
      <c r="G2" s="413"/>
    </row>
    <row r="3" spans="2:7" ht="15.75" thickBot="1">
      <c r="B3" s="522" t="s">
        <v>101</v>
      </c>
      <c r="C3" s="522"/>
      <c r="D3" s="522" t="s">
        <v>317</v>
      </c>
      <c r="E3" s="522"/>
      <c r="F3" s="522" t="s">
        <v>318</v>
      </c>
      <c r="G3" s="522"/>
    </row>
    <row r="4" spans="2:7" ht="15.75" thickBot="1">
      <c r="B4" s="522"/>
      <c r="C4" s="522"/>
      <c r="D4" s="314">
        <v>2021</v>
      </c>
      <c r="E4" s="396" t="s">
        <v>319</v>
      </c>
      <c r="F4" s="315">
        <v>2021</v>
      </c>
      <c r="G4" s="396" t="s">
        <v>319</v>
      </c>
    </row>
    <row r="5" spans="2:9" ht="15.75" thickBot="1">
      <c r="B5" s="335"/>
      <c r="C5" s="394" t="s">
        <v>102</v>
      </c>
      <c r="D5" s="316">
        <v>1365130</v>
      </c>
      <c r="E5" s="317">
        <v>1675134</v>
      </c>
      <c r="F5" s="318">
        <v>993355</v>
      </c>
      <c r="G5" s="395">
        <v>1446668</v>
      </c>
      <c r="I5" s="7"/>
    </row>
    <row r="6" spans="2:7" ht="15">
      <c r="B6" s="65" t="s">
        <v>103</v>
      </c>
      <c r="C6" s="33" t="s">
        <v>104</v>
      </c>
      <c r="D6" s="319">
        <v>122550</v>
      </c>
      <c r="E6" s="320">
        <v>82404</v>
      </c>
      <c r="F6" s="321">
        <v>237490</v>
      </c>
      <c r="G6" s="25">
        <v>53420</v>
      </c>
    </row>
    <row r="7" spans="2:7" ht="15">
      <c r="B7" s="66"/>
      <c r="C7" s="34" t="s">
        <v>105</v>
      </c>
      <c r="D7" s="322">
        <v>33167</v>
      </c>
      <c r="E7" s="323">
        <v>15831</v>
      </c>
      <c r="F7" s="324">
        <v>79075</v>
      </c>
      <c r="G7" s="23">
        <v>35672</v>
      </c>
    </row>
    <row r="8" spans="2:7" ht="15">
      <c r="B8" s="67"/>
      <c r="C8" s="35" t="s">
        <v>106</v>
      </c>
      <c r="D8" s="319">
        <v>34235</v>
      </c>
      <c r="E8" s="320">
        <v>12246</v>
      </c>
      <c r="F8" s="325">
        <v>31</v>
      </c>
      <c r="G8" s="29">
        <v>11</v>
      </c>
    </row>
    <row r="9" spans="2:7" ht="15">
      <c r="B9" s="66"/>
      <c r="C9" s="34" t="s">
        <v>107</v>
      </c>
      <c r="D9" s="322">
        <v>55148</v>
      </c>
      <c r="E9" s="323">
        <v>54327</v>
      </c>
      <c r="F9" s="324">
        <v>158384</v>
      </c>
      <c r="G9" s="23">
        <v>17737</v>
      </c>
    </row>
    <row r="10" spans="2:7" ht="15">
      <c r="B10" s="65" t="s">
        <v>103</v>
      </c>
      <c r="C10" s="33" t="s">
        <v>108</v>
      </c>
      <c r="D10" s="326">
        <v>0</v>
      </c>
      <c r="E10" s="327">
        <v>0</v>
      </c>
      <c r="F10" s="325">
        <v>0</v>
      </c>
      <c r="G10" s="29">
        <v>0</v>
      </c>
    </row>
    <row r="11" spans="2:7" ht="15">
      <c r="B11" s="68" t="s">
        <v>103</v>
      </c>
      <c r="C11" s="36" t="s">
        <v>109</v>
      </c>
      <c r="D11" s="322">
        <v>210407</v>
      </c>
      <c r="E11" s="323">
        <v>168194</v>
      </c>
      <c r="F11" s="324">
        <v>37832</v>
      </c>
      <c r="G11" s="23">
        <v>28724</v>
      </c>
    </row>
    <row r="12" spans="2:7" ht="15">
      <c r="B12" s="65" t="s">
        <v>110</v>
      </c>
      <c r="C12" s="33" t="s">
        <v>212</v>
      </c>
      <c r="D12" s="319">
        <v>606496</v>
      </c>
      <c r="E12" s="320">
        <v>610079</v>
      </c>
      <c r="F12" s="321">
        <v>454400</v>
      </c>
      <c r="G12" s="25">
        <v>229583</v>
      </c>
    </row>
    <row r="13" spans="2:7" ht="15.75" thickBot="1">
      <c r="B13" s="144" t="s">
        <v>110</v>
      </c>
      <c r="C13" s="36" t="s">
        <v>111</v>
      </c>
      <c r="D13" s="328">
        <v>36465</v>
      </c>
      <c r="E13" s="329">
        <v>81</v>
      </c>
      <c r="F13" s="330">
        <v>274235</v>
      </c>
      <c r="G13" s="331">
        <v>196</v>
      </c>
    </row>
    <row r="14" spans="2:7" ht="15.75" thickBot="1">
      <c r="B14" s="336"/>
      <c r="C14" s="337" t="s">
        <v>112</v>
      </c>
      <c r="D14" s="332">
        <v>1675134</v>
      </c>
      <c r="E14" s="333">
        <v>2034696</v>
      </c>
      <c r="F14" s="334">
        <v>1446668</v>
      </c>
      <c r="G14" s="296">
        <v>1594303</v>
      </c>
    </row>
    <row r="15" spans="2:7" ht="60" customHeight="1">
      <c r="B15" s="519" t="s">
        <v>211</v>
      </c>
      <c r="C15" s="520"/>
      <c r="D15" s="520"/>
      <c r="E15" s="520"/>
      <c r="F15" s="520"/>
      <c r="G15" s="520"/>
    </row>
    <row r="16" spans="2:7" ht="12" customHeight="1">
      <c r="B16" s="521"/>
      <c r="C16" s="521"/>
      <c r="D16" s="521"/>
      <c r="E16" s="521"/>
      <c r="F16" s="521"/>
      <c r="G16" s="521"/>
    </row>
    <row r="17" spans="2:7" ht="12" customHeight="1">
      <c r="B17" s="521"/>
      <c r="C17" s="521"/>
      <c r="D17" s="521"/>
      <c r="E17" s="521"/>
      <c r="F17" s="521"/>
      <c r="G17" s="521"/>
    </row>
  </sheetData>
  <sheetProtection/>
  <mergeCells count="7">
    <mergeCell ref="B15:G15"/>
    <mergeCell ref="B16:G16"/>
    <mergeCell ref="B17:G17"/>
    <mergeCell ref="B2:G2"/>
    <mergeCell ref="B3:C4"/>
    <mergeCell ref="D3:E3"/>
    <mergeCell ref="F3:G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2:F11"/>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12.50390625" style="0" customWidth="1"/>
    <col min="3" max="4" width="13.00390625" style="0" customWidth="1"/>
  </cols>
  <sheetData>
    <row r="2" spans="2:4" ht="29.25" customHeight="1">
      <c r="B2" s="433" t="s">
        <v>290</v>
      </c>
      <c r="C2" s="523"/>
      <c r="D2" s="523"/>
    </row>
    <row r="3" spans="2:4" ht="15.75" thickBot="1">
      <c r="B3" s="428" t="s">
        <v>113</v>
      </c>
      <c r="C3" s="428"/>
      <c r="D3" s="428"/>
    </row>
    <row r="4" spans="2:4" ht="30.75" thickBot="1">
      <c r="B4" s="132" t="s">
        <v>87</v>
      </c>
      <c r="C4" s="132" t="s">
        <v>114</v>
      </c>
      <c r="D4" s="132" t="s">
        <v>115</v>
      </c>
    </row>
    <row r="5" spans="2:6" ht="15">
      <c r="B5" s="40">
        <v>2018</v>
      </c>
      <c r="C5" s="5">
        <v>4753</v>
      </c>
      <c r="D5" s="405">
        <v>48.3</v>
      </c>
      <c r="F5" s="8"/>
    </row>
    <row r="6" spans="2:6" ht="15">
      <c r="B6" s="2">
        <v>2019</v>
      </c>
      <c r="C6" s="46">
        <v>5952</v>
      </c>
      <c r="D6" s="406">
        <v>50.5</v>
      </c>
      <c r="F6" s="8"/>
    </row>
    <row r="7" spans="2:6" ht="15">
      <c r="B7" s="40">
        <v>2020</v>
      </c>
      <c r="C7" s="5">
        <v>2519</v>
      </c>
      <c r="D7" s="405">
        <v>47.4</v>
      </c>
      <c r="F7" s="8"/>
    </row>
    <row r="8" spans="2:6" ht="15">
      <c r="B8" s="2">
        <v>2021</v>
      </c>
      <c r="C8" s="46">
        <v>4148</v>
      </c>
      <c r="D8" s="406">
        <v>48.8</v>
      </c>
      <c r="F8" s="8"/>
    </row>
    <row r="9" spans="2:6" ht="15.75" thickBot="1">
      <c r="B9" s="39">
        <v>2022</v>
      </c>
      <c r="C9" s="48">
        <v>3938</v>
      </c>
      <c r="D9" s="407">
        <v>47</v>
      </c>
      <c r="F9" s="8"/>
    </row>
    <row r="10" spans="2:4" ht="30" customHeight="1">
      <c r="B10" s="519" t="s">
        <v>295</v>
      </c>
      <c r="C10" s="520"/>
      <c r="D10" s="520"/>
    </row>
    <row r="11" spans="2:4" ht="12" customHeight="1">
      <c r="B11" s="521"/>
      <c r="C11" s="521"/>
      <c r="D11" s="521"/>
    </row>
  </sheetData>
  <sheetProtection/>
  <mergeCells count="4">
    <mergeCell ref="B2:D2"/>
    <mergeCell ref="B3:D3"/>
    <mergeCell ref="B10:D10"/>
    <mergeCell ref="B11:D11"/>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2:D14"/>
  <sheetViews>
    <sheetView showGridLines="0" zoomScale="110" zoomScaleNormal="110" zoomScalePageLayoutView="0" workbookViewId="0" topLeftCell="A1">
      <selection activeCell="A1" sqref="A1"/>
    </sheetView>
  </sheetViews>
  <sheetFormatPr defaultColWidth="11.00390625" defaultRowHeight="12.75"/>
  <cols>
    <col min="1" max="1" width="3.75390625" style="0" customWidth="1"/>
    <col min="2" max="2" width="13.875" style="0" customWidth="1"/>
    <col min="3" max="3" width="13.625" style="0" customWidth="1"/>
    <col min="4" max="4" width="13.50390625" style="0" customWidth="1"/>
  </cols>
  <sheetData>
    <row r="2" spans="2:4" ht="44.25" customHeight="1">
      <c r="B2" s="524" t="s">
        <v>285</v>
      </c>
      <c r="C2" s="525"/>
      <c r="D2" s="525"/>
    </row>
    <row r="3" spans="2:4" ht="15.75" thickBot="1">
      <c r="B3" s="526" t="s">
        <v>15</v>
      </c>
      <c r="C3" s="526"/>
      <c r="D3" s="526"/>
    </row>
    <row r="4" spans="2:4" ht="15.75" thickBot="1">
      <c r="B4" s="527" t="s">
        <v>87</v>
      </c>
      <c r="C4" s="527" t="s">
        <v>8</v>
      </c>
      <c r="D4" s="465" t="s">
        <v>213</v>
      </c>
    </row>
    <row r="5" spans="2:4" ht="15.75" thickBot="1">
      <c r="B5" s="527"/>
      <c r="C5" s="527"/>
      <c r="D5" s="528"/>
    </row>
    <row r="6" spans="2:4" ht="15">
      <c r="B6" s="4">
        <v>2018</v>
      </c>
      <c r="C6" s="5">
        <v>21043</v>
      </c>
      <c r="D6" s="405">
        <v>42.1</v>
      </c>
    </row>
    <row r="7" spans="2:4" ht="15">
      <c r="B7" s="70">
        <v>2019</v>
      </c>
      <c r="C7" s="71">
        <v>24436</v>
      </c>
      <c r="D7" s="408">
        <v>8</v>
      </c>
    </row>
    <row r="8" spans="2:4" ht="15">
      <c r="B8" s="4">
        <v>2020</v>
      </c>
      <c r="C8" s="5">
        <v>23886</v>
      </c>
      <c r="D8" s="405">
        <v>-9.1</v>
      </c>
    </row>
    <row r="9" spans="2:4" ht="15">
      <c r="B9" s="70">
        <v>2021</v>
      </c>
      <c r="C9" s="71">
        <v>29855</v>
      </c>
      <c r="D9" s="408">
        <v>16.2</v>
      </c>
    </row>
    <row r="10" spans="2:4" ht="15.75" thickBot="1">
      <c r="B10" s="47">
        <v>2022</v>
      </c>
      <c r="C10" s="48">
        <v>38272</v>
      </c>
      <c r="D10" s="407">
        <v>19.2</v>
      </c>
    </row>
    <row r="11" spans="2:4" ht="60" customHeight="1">
      <c r="B11" s="518" t="s">
        <v>296</v>
      </c>
      <c r="C11" s="518"/>
      <c r="D11" s="518"/>
    </row>
    <row r="14" spans="2:4" ht="15">
      <c r="B14" s="519"/>
      <c r="C14" s="520"/>
      <c r="D14" s="520"/>
    </row>
  </sheetData>
  <sheetProtection/>
  <mergeCells count="7">
    <mergeCell ref="B14:D14"/>
    <mergeCell ref="B2:D2"/>
    <mergeCell ref="B3:D3"/>
    <mergeCell ref="B4:B5"/>
    <mergeCell ref="C4:C5"/>
    <mergeCell ref="B11:D11"/>
    <mergeCell ref="D4:D5"/>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2:D10"/>
  <sheetViews>
    <sheetView showGridLines="0" zoomScale="110" zoomScaleNormal="110" zoomScalePageLayoutView="0" workbookViewId="0" topLeftCell="A1">
      <selection activeCell="A1" sqref="A1"/>
    </sheetView>
  </sheetViews>
  <sheetFormatPr defaultColWidth="11.00390625" defaultRowHeight="12.75"/>
  <cols>
    <col min="1" max="1" width="3.75390625" style="0" customWidth="1"/>
  </cols>
  <sheetData>
    <row r="2" spans="2:4" ht="36" customHeight="1">
      <c r="B2" s="524" t="s">
        <v>286</v>
      </c>
      <c r="C2" s="525"/>
      <c r="D2" s="525"/>
    </row>
    <row r="3" spans="2:4" ht="15.75" thickBot="1">
      <c r="B3" s="529" t="s">
        <v>15</v>
      </c>
      <c r="C3" s="529"/>
      <c r="D3" s="529"/>
    </row>
    <row r="4" spans="2:4" ht="15.75" thickBot="1">
      <c r="B4" s="72" t="s">
        <v>87</v>
      </c>
      <c r="C4" s="72" t="s">
        <v>8</v>
      </c>
      <c r="D4" s="72" t="s">
        <v>125</v>
      </c>
    </row>
    <row r="5" spans="2:4" ht="15">
      <c r="B5" s="4">
        <v>2018</v>
      </c>
      <c r="C5" s="138">
        <v>1663.7</v>
      </c>
      <c r="D5" s="4">
        <v>46</v>
      </c>
    </row>
    <row r="6" spans="2:4" ht="15">
      <c r="B6" s="70">
        <v>2019</v>
      </c>
      <c r="C6" s="139">
        <v>3500.7</v>
      </c>
      <c r="D6" s="70">
        <v>63</v>
      </c>
    </row>
    <row r="7" spans="2:4" ht="15">
      <c r="B7" s="4">
        <v>2020</v>
      </c>
      <c r="C7" s="6">
        <v>362.9</v>
      </c>
      <c r="D7" s="4">
        <v>28</v>
      </c>
    </row>
    <row r="8" spans="2:4" ht="15">
      <c r="B8" s="70">
        <v>2021</v>
      </c>
      <c r="C8" s="139">
        <v>985</v>
      </c>
      <c r="D8" s="70">
        <v>42</v>
      </c>
    </row>
    <row r="9" spans="2:4" ht="15.75" thickBot="1">
      <c r="B9" s="47" t="s">
        <v>118</v>
      </c>
      <c r="C9" s="69">
        <v>617.3</v>
      </c>
      <c r="D9" s="47">
        <v>22</v>
      </c>
    </row>
    <row r="10" spans="2:4" ht="69.75" customHeight="1">
      <c r="B10" s="518" t="s">
        <v>297</v>
      </c>
      <c r="C10" s="530"/>
      <c r="D10" s="530"/>
    </row>
  </sheetData>
  <sheetProtection/>
  <mergeCells count="3">
    <mergeCell ref="B3:D3"/>
    <mergeCell ref="B2:D2"/>
    <mergeCell ref="B10:D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E13"/>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14.375" style="0" customWidth="1"/>
  </cols>
  <sheetData>
    <row r="2" spans="2:4" ht="15" customHeight="1">
      <c r="B2" s="505" t="s">
        <v>287</v>
      </c>
      <c r="C2" s="505"/>
      <c r="D2" s="145"/>
    </row>
    <row r="3" spans="2:4" ht="15">
      <c r="B3" s="427" t="s">
        <v>204</v>
      </c>
      <c r="C3" s="427"/>
      <c r="D3" s="145"/>
    </row>
    <row r="4" spans="2:4" ht="15.75" thickBot="1">
      <c r="B4" s="531" t="s">
        <v>15</v>
      </c>
      <c r="C4" s="531"/>
      <c r="D4" s="145"/>
    </row>
    <row r="5" spans="2:4" ht="15.75" customHeight="1" thickBot="1">
      <c r="B5" s="146" t="s">
        <v>1</v>
      </c>
      <c r="C5" s="338" t="s">
        <v>124</v>
      </c>
      <c r="D5" s="504"/>
    </row>
    <row r="6" spans="2:4" ht="15">
      <c r="B6" s="339" t="s">
        <v>214</v>
      </c>
      <c r="C6" s="340">
        <v>9821.92</v>
      </c>
      <c r="D6" s="504"/>
    </row>
    <row r="7" spans="2:5" ht="15">
      <c r="B7" s="341" t="s">
        <v>215</v>
      </c>
      <c r="C7" s="342">
        <v>9821.92</v>
      </c>
      <c r="D7" s="145"/>
      <c r="E7" s="9"/>
    </row>
    <row r="8" spans="2:5" ht="15">
      <c r="B8" s="339" t="s">
        <v>216</v>
      </c>
      <c r="C8" s="32">
        <v>0.07</v>
      </c>
      <c r="D8" s="145"/>
      <c r="E8" s="9"/>
    </row>
    <row r="9" spans="2:5" ht="15.75" thickBot="1">
      <c r="B9" s="343" t="s">
        <v>217</v>
      </c>
      <c r="C9" s="344">
        <v>9821.85</v>
      </c>
      <c r="D9" s="145"/>
      <c r="E9" s="9"/>
    </row>
    <row r="10" spans="2:4" ht="69" customHeight="1">
      <c r="B10" s="508" t="s">
        <v>218</v>
      </c>
      <c r="C10" s="508"/>
      <c r="D10" s="504"/>
    </row>
    <row r="11" spans="2:4" ht="17.25" customHeight="1">
      <c r="B11" s="503"/>
      <c r="C11" s="503"/>
      <c r="D11" s="504"/>
    </row>
    <row r="12" spans="2:4" ht="12" customHeight="1">
      <c r="B12" s="503"/>
      <c r="C12" s="503"/>
      <c r="D12" s="504"/>
    </row>
    <row r="13" spans="2:4" ht="10.5" customHeight="1">
      <c r="B13" s="503"/>
      <c r="C13" s="503"/>
      <c r="D13" s="504"/>
    </row>
  </sheetData>
  <sheetProtection/>
  <mergeCells count="9">
    <mergeCell ref="B4:C4"/>
    <mergeCell ref="B2:C2"/>
    <mergeCell ref="B3:C3"/>
    <mergeCell ref="D5:D6"/>
    <mergeCell ref="B10:C10"/>
    <mergeCell ref="D10:D13"/>
    <mergeCell ref="B11:C11"/>
    <mergeCell ref="B12:C12"/>
    <mergeCell ref="B13:C13"/>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2:E16"/>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25.75390625" style="0" customWidth="1"/>
  </cols>
  <sheetData>
    <row r="2" spans="2:4" ht="15" customHeight="1">
      <c r="B2" s="505" t="s">
        <v>288</v>
      </c>
      <c r="C2" s="505"/>
      <c r="D2" s="145"/>
    </row>
    <row r="3" spans="2:4" ht="15">
      <c r="B3" s="427" t="s">
        <v>204</v>
      </c>
      <c r="C3" s="427"/>
      <c r="D3" s="145"/>
    </row>
    <row r="4" spans="2:4" ht="15.75" thickBot="1">
      <c r="B4" s="531" t="s">
        <v>15</v>
      </c>
      <c r="C4" s="531"/>
      <c r="D4" s="145"/>
    </row>
    <row r="5" spans="2:4" ht="24.75" customHeight="1" thickBot="1">
      <c r="B5" s="146" t="s">
        <v>1</v>
      </c>
      <c r="C5" s="338" t="s">
        <v>124</v>
      </c>
      <c r="D5" s="504"/>
    </row>
    <row r="6" spans="2:4" ht="15">
      <c r="B6" s="339" t="s">
        <v>219</v>
      </c>
      <c r="C6" s="345">
        <v>11874.51</v>
      </c>
      <c r="D6" s="504"/>
    </row>
    <row r="7" spans="2:5" ht="15">
      <c r="B7" s="346" t="s">
        <v>220</v>
      </c>
      <c r="C7" s="347">
        <v>337.37</v>
      </c>
      <c r="D7" s="145"/>
      <c r="E7" s="9"/>
    </row>
    <row r="8" spans="2:5" ht="15">
      <c r="B8" s="341" t="s">
        <v>221</v>
      </c>
      <c r="C8" s="31">
        <v>337.37</v>
      </c>
      <c r="D8" s="145"/>
      <c r="E8" s="9"/>
    </row>
    <row r="9" spans="2:5" ht="15">
      <c r="B9" s="346" t="s">
        <v>222</v>
      </c>
      <c r="C9" s="348">
        <v>2389.96</v>
      </c>
      <c r="D9" s="145"/>
      <c r="E9" s="9"/>
    </row>
    <row r="10" spans="2:5" ht="15">
      <c r="B10" s="349" t="s">
        <v>223</v>
      </c>
      <c r="C10" s="350">
        <v>2388.87</v>
      </c>
      <c r="D10" s="145"/>
      <c r="E10" s="9"/>
    </row>
    <row r="11" spans="2:5" ht="15">
      <c r="B11" s="24" t="s">
        <v>224</v>
      </c>
      <c r="C11" s="31">
        <v>1.09</v>
      </c>
      <c r="D11" s="145"/>
      <c r="E11" s="9"/>
    </row>
    <row r="12" spans="2:5" ht="15.75" thickBot="1">
      <c r="B12" s="343" t="s">
        <v>225</v>
      </c>
      <c r="C12" s="344">
        <v>9821.92</v>
      </c>
      <c r="D12" s="145"/>
      <c r="E12" s="9"/>
    </row>
    <row r="13" spans="2:4" ht="186.75" customHeight="1">
      <c r="B13" s="508" t="s">
        <v>235</v>
      </c>
      <c r="C13" s="508"/>
      <c r="D13" s="504"/>
    </row>
    <row r="14" spans="2:4" ht="17.25" customHeight="1">
      <c r="B14" s="503"/>
      <c r="C14" s="503"/>
      <c r="D14" s="504"/>
    </row>
    <row r="15" spans="2:4" ht="12" customHeight="1">
      <c r="B15" s="503"/>
      <c r="C15" s="503"/>
      <c r="D15" s="504"/>
    </row>
    <row r="16" spans="2:4" ht="10.5" customHeight="1">
      <c r="B16" s="503"/>
      <c r="C16" s="503"/>
      <c r="D16" s="504"/>
    </row>
  </sheetData>
  <sheetProtection/>
  <mergeCells count="9">
    <mergeCell ref="B2:C2"/>
    <mergeCell ref="B3:C3"/>
    <mergeCell ref="B4:C4"/>
    <mergeCell ref="D5:D6"/>
    <mergeCell ref="B13:C13"/>
    <mergeCell ref="D13:D16"/>
    <mergeCell ref="B14:C14"/>
    <mergeCell ref="B15:C15"/>
    <mergeCell ref="B16:C1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2:F13"/>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25.75390625" style="0" customWidth="1"/>
  </cols>
  <sheetData>
    <row r="2" spans="2:5" ht="15" customHeight="1">
      <c r="B2" s="505" t="s">
        <v>289</v>
      </c>
      <c r="C2" s="505"/>
      <c r="D2" s="505"/>
      <c r="E2" s="505"/>
    </row>
    <row r="3" spans="2:5" ht="15" customHeight="1">
      <c r="B3" s="505" t="s">
        <v>204</v>
      </c>
      <c r="C3" s="505"/>
      <c r="D3" s="505"/>
      <c r="E3" s="505"/>
    </row>
    <row r="4" spans="2:5" ht="12.75" customHeight="1" thickBot="1">
      <c r="B4" s="532" t="s">
        <v>15</v>
      </c>
      <c r="C4" s="532"/>
      <c r="D4" s="532"/>
      <c r="E4" s="532"/>
    </row>
    <row r="5" spans="2:5" ht="49.5" customHeight="1" thickBot="1">
      <c r="B5" s="391" t="s">
        <v>226</v>
      </c>
      <c r="C5" s="411" t="s">
        <v>243</v>
      </c>
      <c r="D5" s="391" t="s">
        <v>327</v>
      </c>
      <c r="E5" s="391" t="s">
        <v>227</v>
      </c>
    </row>
    <row r="6" spans="2:6" ht="15">
      <c r="B6" s="81" t="s">
        <v>228</v>
      </c>
      <c r="C6" s="350">
        <v>8968.06</v>
      </c>
      <c r="D6" s="409">
        <v>2388.87</v>
      </c>
      <c r="E6" s="410">
        <v>6579.19</v>
      </c>
      <c r="F6" s="145"/>
    </row>
    <row r="7" spans="2:6" ht="15.75" thickBot="1">
      <c r="B7" s="368" t="s">
        <v>244</v>
      </c>
      <c r="C7" s="354">
        <v>3.3</v>
      </c>
      <c r="D7" s="331">
        <v>1.09</v>
      </c>
      <c r="E7" s="84">
        <v>2.21</v>
      </c>
      <c r="F7" s="145"/>
    </row>
    <row r="8" spans="2:6" ht="15.75" thickBot="1">
      <c r="B8" s="351" t="s">
        <v>8</v>
      </c>
      <c r="C8" s="352">
        <v>8971.36</v>
      </c>
      <c r="D8" s="352">
        <v>2389.96</v>
      </c>
      <c r="E8" s="353">
        <v>6581.4</v>
      </c>
      <c r="F8" s="145"/>
    </row>
    <row r="9" spans="2:6" ht="109.5" customHeight="1">
      <c r="B9" s="533" t="s">
        <v>229</v>
      </c>
      <c r="C9" s="533"/>
      <c r="D9" s="533"/>
      <c r="E9" s="533"/>
      <c r="F9" s="145"/>
    </row>
    <row r="10" spans="2:6" ht="12" customHeight="1">
      <c r="B10" s="510"/>
      <c r="C10" s="510"/>
      <c r="D10" s="510"/>
      <c r="F10" s="145"/>
    </row>
    <row r="11" ht="15">
      <c r="F11" s="145"/>
    </row>
    <row r="12" ht="15">
      <c r="F12" s="145"/>
    </row>
    <row r="13" ht="15">
      <c r="F13" s="145"/>
    </row>
  </sheetData>
  <sheetProtection/>
  <mergeCells count="5">
    <mergeCell ref="B2:E2"/>
    <mergeCell ref="B3:E3"/>
    <mergeCell ref="B4:E4"/>
    <mergeCell ref="B10:D10"/>
    <mergeCell ref="B9:E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G9"/>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42.00390625" style="0" customWidth="1"/>
    <col min="3" max="3" width="13.25390625" style="0" customWidth="1"/>
  </cols>
  <sheetData>
    <row r="2" spans="2:3" ht="30" customHeight="1">
      <c r="B2" s="427" t="s">
        <v>172</v>
      </c>
      <c r="C2" s="413"/>
    </row>
    <row r="3" spans="2:5" ht="15.75" thickBot="1">
      <c r="B3" s="428" t="s">
        <v>0</v>
      </c>
      <c r="C3" s="428"/>
      <c r="E3" s="18"/>
    </row>
    <row r="4" spans="2:7" ht="15.75" thickBot="1">
      <c r="B4" s="49" t="s">
        <v>8</v>
      </c>
      <c r="C4" s="156">
        <v>2052.1</v>
      </c>
      <c r="E4" s="18"/>
      <c r="F4" s="9"/>
      <c r="G4" s="9"/>
    </row>
    <row r="5" spans="2:7" ht="15.75" thickBot="1">
      <c r="B5" s="85" t="s">
        <v>9</v>
      </c>
      <c r="C5" s="157">
        <v>1751.4</v>
      </c>
      <c r="D5" s="11"/>
      <c r="E5" s="19">
        <f>C5/C4</f>
        <v>0.8534671799619903</v>
      </c>
      <c r="F5" s="9"/>
      <c r="G5" s="9"/>
    </row>
    <row r="6" spans="2:7" ht="15">
      <c r="B6" s="28" t="s">
        <v>173</v>
      </c>
      <c r="C6" s="120">
        <v>300.7</v>
      </c>
      <c r="E6" s="18"/>
      <c r="F6" s="9"/>
      <c r="G6" s="9"/>
    </row>
    <row r="7" spans="2:7" ht="15">
      <c r="B7" s="50" t="s">
        <v>135</v>
      </c>
      <c r="C7" s="112">
        <v>103.7</v>
      </c>
      <c r="E7" s="18"/>
      <c r="F7" s="9"/>
      <c r="G7" s="9"/>
    </row>
    <row r="8" spans="2:7" ht="15.75" thickBot="1">
      <c r="B8" s="392" t="s">
        <v>10</v>
      </c>
      <c r="C8" s="155">
        <v>197</v>
      </c>
      <c r="E8" s="9"/>
      <c r="F8" s="9"/>
      <c r="G8" s="9"/>
    </row>
    <row r="9" spans="2:5" ht="84.75" customHeight="1">
      <c r="B9" s="429" t="s">
        <v>329</v>
      </c>
      <c r="C9" s="429"/>
      <c r="E9" s="9"/>
    </row>
  </sheetData>
  <sheetProtection/>
  <mergeCells count="3">
    <mergeCell ref="B2:C2"/>
    <mergeCell ref="B3:C3"/>
    <mergeCell ref="B9:C9"/>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2:F26"/>
  <sheetViews>
    <sheetView showGridLines="0" zoomScale="110" zoomScaleNormal="110" zoomScalePageLayoutView="0" workbookViewId="0" topLeftCell="A1">
      <selection activeCell="A1" sqref="A1"/>
    </sheetView>
  </sheetViews>
  <sheetFormatPr defaultColWidth="22.25390625" defaultRowHeight="12.75"/>
  <cols>
    <col min="1" max="1" width="3.75390625" style="0" customWidth="1"/>
    <col min="2" max="2" width="18.375" style="0" bestFit="1" customWidth="1"/>
    <col min="3" max="3" width="12.125" style="0" bestFit="1" customWidth="1"/>
    <col min="4" max="4" width="9.25390625" style="0" customWidth="1"/>
    <col min="5" max="5" width="12.125" style="0" customWidth="1"/>
    <col min="6" max="6" width="9.25390625" style="0" customWidth="1"/>
  </cols>
  <sheetData>
    <row r="2" spans="2:6" ht="15">
      <c r="B2" s="430" t="s">
        <v>174</v>
      </c>
      <c r="C2" s="430"/>
      <c r="D2" s="430"/>
      <c r="E2" s="430"/>
      <c r="F2" s="430"/>
    </row>
    <row r="3" spans="2:6" ht="15.75" thickBot="1">
      <c r="B3" s="431" t="s">
        <v>159</v>
      </c>
      <c r="C3" s="431"/>
      <c r="D3" s="431"/>
      <c r="E3" s="431"/>
      <c r="F3" s="431"/>
    </row>
    <row r="4" spans="2:6" ht="27.75" thickBot="1">
      <c r="B4" s="158" t="s">
        <v>11</v>
      </c>
      <c r="C4" s="159" t="s">
        <v>12</v>
      </c>
      <c r="D4" s="159" t="s">
        <v>13</v>
      </c>
      <c r="E4" s="159" t="s">
        <v>175</v>
      </c>
      <c r="F4" s="159" t="s">
        <v>13</v>
      </c>
    </row>
    <row r="5" spans="2:6" ht="15.75" thickBot="1">
      <c r="B5" s="160" t="s">
        <v>176</v>
      </c>
      <c r="C5" s="161">
        <v>60822894</v>
      </c>
      <c r="D5" s="162">
        <v>100</v>
      </c>
      <c r="E5" s="161">
        <v>2052104</v>
      </c>
      <c r="F5" s="162">
        <v>100</v>
      </c>
    </row>
    <row r="6" spans="2:6" ht="15">
      <c r="B6" s="163" t="s">
        <v>177</v>
      </c>
      <c r="C6" s="164">
        <v>12069</v>
      </c>
      <c r="D6" s="165">
        <v>0.02</v>
      </c>
      <c r="E6" s="164">
        <v>983860</v>
      </c>
      <c r="F6" s="165">
        <v>48</v>
      </c>
    </row>
    <row r="7" spans="2:6" ht="15">
      <c r="B7" s="89" t="s">
        <v>17</v>
      </c>
      <c r="C7" s="90">
        <v>2311492</v>
      </c>
      <c r="D7" s="91">
        <v>4</v>
      </c>
      <c r="E7" s="90">
        <v>488173</v>
      </c>
      <c r="F7" s="91">
        <v>24</v>
      </c>
    </row>
    <row r="8" spans="2:6" ht="15">
      <c r="B8" s="30" t="s">
        <v>136</v>
      </c>
      <c r="C8" s="21">
        <v>176125</v>
      </c>
      <c r="D8" s="27">
        <v>0.3</v>
      </c>
      <c r="E8" s="21">
        <v>6742</v>
      </c>
      <c r="F8" s="27">
        <v>0.33</v>
      </c>
    </row>
    <row r="9" spans="2:6" ht="15">
      <c r="B9" s="30" t="s">
        <v>107</v>
      </c>
      <c r="C9" s="21">
        <v>2135367</v>
      </c>
      <c r="D9" s="27">
        <v>4</v>
      </c>
      <c r="E9" s="21">
        <v>481431</v>
      </c>
      <c r="F9" s="27">
        <v>23</v>
      </c>
    </row>
    <row r="10" spans="2:6" ht="15">
      <c r="B10" s="168" t="s">
        <v>137</v>
      </c>
      <c r="C10" s="87">
        <v>10992302</v>
      </c>
      <c r="D10" s="88">
        <v>18</v>
      </c>
      <c r="E10" s="87">
        <v>57132</v>
      </c>
      <c r="F10" s="88">
        <v>3</v>
      </c>
    </row>
    <row r="11" spans="2:6" ht="15">
      <c r="B11" s="30" t="s">
        <v>136</v>
      </c>
      <c r="C11" s="21">
        <v>2452217</v>
      </c>
      <c r="D11" s="27">
        <v>4</v>
      </c>
      <c r="E11" s="21">
        <v>4957</v>
      </c>
      <c r="F11" s="27">
        <v>0.24</v>
      </c>
    </row>
    <row r="12" spans="2:6" ht="15">
      <c r="B12" s="30" t="s">
        <v>107</v>
      </c>
      <c r="C12" s="21">
        <v>8540085</v>
      </c>
      <c r="D12" s="27">
        <v>14</v>
      </c>
      <c r="E12" s="21">
        <v>52175</v>
      </c>
      <c r="F12" s="27">
        <v>3</v>
      </c>
    </row>
    <row r="13" spans="2:6" ht="15.75" thickBot="1">
      <c r="B13" s="169" t="s">
        <v>14</v>
      </c>
      <c r="C13" s="166">
        <v>47436426</v>
      </c>
      <c r="D13" s="167">
        <v>78</v>
      </c>
      <c r="E13" s="166">
        <v>522940</v>
      </c>
      <c r="F13" s="167">
        <v>25</v>
      </c>
    </row>
    <row r="14" spans="2:6" ht="13.5" customHeight="1">
      <c r="B14" s="432" t="s">
        <v>292</v>
      </c>
      <c r="C14" s="432"/>
      <c r="D14" s="432"/>
      <c r="E14" s="432"/>
      <c r="F14" s="432"/>
    </row>
    <row r="15" spans="2:6" ht="15">
      <c r="B15" s="419"/>
      <c r="C15" s="419"/>
      <c r="D15" s="419"/>
      <c r="E15" s="419"/>
      <c r="F15" s="419"/>
    </row>
    <row r="16" spans="2:6" ht="15">
      <c r="B16" s="419"/>
      <c r="C16" s="419"/>
      <c r="D16" s="419"/>
      <c r="E16" s="419"/>
      <c r="F16" s="419"/>
    </row>
    <row r="17" spans="2:6" ht="15">
      <c r="B17" s="419"/>
      <c r="C17" s="419"/>
      <c r="D17" s="419"/>
      <c r="E17" s="419"/>
      <c r="F17" s="419"/>
    </row>
    <row r="18" spans="2:6" ht="15">
      <c r="B18" s="419"/>
      <c r="C18" s="419"/>
      <c r="D18" s="419"/>
      <c r="E18" s="419"/>
      <c r="F18" s="419"/>
    </row>
    <row r="19" spans="2:6" ht="15">
      <c r="B19" s="419"/>
      <c r="C19" s="419"/>
      <c r="D19" s="419"/>
      <c r="E19" s="419"/>
      <c r="F19" s="419"/>
    </row>
    <row r="20" spans="2:6" ht="15">
      <c r="B20" s="419"/>
      <c r="C20" s="419"/>
      <c r="D20" s="419"/>
      <c r="E20" s="419"/>
      <c r="F20" s="419"/>
    </row>
    <row r="21" spans="2:6" ht="15">
      <c r="B21" s="419"/>
      <c r="C21" s="419"/>
      <c r="D21" s="419"/>
      <c r="E21" s="419"/>
      <c r="F21" s="419"/>
    </row>
    <row r="22" spans="2:6" ht="15">
      <c r="B22" s="419"/>
      <c r="C22" s="419"/>
      <c r="D22" s="419"/>
      <c r="E22" s="419"/>
      <c r="F22" s="419"/>
    </row>
    <row r="23" spans="2:6" ht="15">
      <c r="B23" s="419"/>
      <c r="C23" s="419"/>
      <c r="D23" s="419"/>
      <c r="E23" s="419"/>
      <c r="F23" s="419"/>
    </row>
    <row r="24" spans="2:6" ht="13.5" customHeight="1">
      <c r="B24" s="419"/>
      <c r="C24" s="419"/>
      <c r="D24" s="419"/>
      <c r="E24" s="419"/>
      <c r="F24" s="419"/>
    </row>
    <row r="25" spans="2:6" ht="15" customHeight="1" hidden="1">
      <c r="B25" s="419"/>
      <c r="C25" s="419"/>
      <c r="D25" s="419"/>
      <c r="E25" s="419"/>
      <c r="F25" s="419"/>
    </row>
    <row r="26" spans="2:6" ht="15">
      <c r="B26" s="419"/>
      <c r="C26" s="419"/>
      <c r="D26" s="419"/>
      <c r="E26" s="419"/>
      <c r="F26" s="419"/>
    </row>
  </sheetData>
  <sheetProtection/>
  <mergeCells count="3">
    <mergeCell ref="B2:F2"/>
    <mergeCell ref="B3:F3"/>
    <mergeCell ref="B14:F26"/>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I39"/>
  <sheetViews>
    <sheetView showGridLines="0" zoomScale="110" zoomScaleNormal="110" zoomScalePageLayoutView="0" workbookViewId="0" topLeftCell="A1">
      <selection activeCell="A1" sqref="A1"/>
    </sheetView>
  </sheetViews>
  <sheetFormatPr defaultColWidth="26.625" defaultRowHeight="12.75"/>
  <cols>
    <col min="1" max="1" width="3.75390625" style="92" customWidth="1"/>
    <col min="2" max="2" width="51.625" style="92" customWidth="1"/>
    <col min="3" max="4" width="6.50390625" style="92" bestFit="1" customWidth="1"/>
    <col min="5" max="5" width="9.50390625" style="92" bestFit="1" customWidth="1"/>
    <col min="6" max="6" width="8.75390625" style="92" bestFit="1" customWidth="1"/>
    <col min="7" max="16384" width="26.625" style="92" customWidth="1"/>
  </cols>
  <sheetData>
    <row r="2" spans="2:6" ht="31.5" customHeight="1">
      <c r="B2" s="433" t="s">
        <v>178</v>
      </c>
      <c r="C2" s="433"/>
      <c r="D2" s="433"/>
      <c r="E2" s="433"/>
      <c r="F2" s="433"/>
    </row>
    <row r="3" spans="2:6" ht="15.75" thickBot="1">
      <c r="B3" s="434" t="s">
        <v>15</v>
      </c>
      <c r="C3" s="434"/>
      <c r="D3" s="434"/>
      <c r="E3" s="434"/>
      <c r="F3" s="434"/>
    </row>
    <row r="4" spans="2:7" ht="22.5" customHeight="1">
      <c r="B4" s="435" t="s">
        <v>138</v>
      </c>
      <c r="C4" s="435">
        <v>2021</v>
      </c>
      <c r="D4" s="435">
        <v>2022</v>
      </c>
      <c r="E4" s="435" t="s">
        <v>139</v>
      </c>
      <c r="F4" s="435" t="s">
        <v>140</v>
      </c>
      <c r="G4" s="41"/>
    </row>
    <row r="5" spans="2:7" ht="15.75" customHeight="1" thickBot="1">
      <c r="B5" s="436"/>
      <c r="C5" s="436"/>
      <c r="D5" s="436"/>
      <c r="E5" s="436"/>
      <c r="F5" s="436"/>
      <c r="G5" s="41"/>
    </row>
    <row r="6" spans="2:9" ht="15.75" thickBot="1">
      <c r="B6" s="170" t="s">
        <v>8</v>
      </c>
      <c r="C6" s="171">
        <f>+C7+C16+C29+C28</f>
        <v>1856245650798</v>
      </c>
      <c r="D6" s="171">
        <f>+D7+D16+D29+D28</f>
        <v>2052104326263</v>
      </c>
      <c r="E6" s="171">
        <f>+D6-C6</f>
        <v>195858675465</v>
      </c>
      <c r="F6" s="172">
        <v>2.816452143059325</v>
      </c>
      <c r="G6" s="41"/>
      <c r="H6" s="93"/>
      <c r="I6" s="93"/>
    </row>
    <row r="7" spans="2:9" ht="15.75" thickBot="1">
      <c r="B7" s="100" t="s">
        <v>17</v>
      </c>
      <c r="C7" s="173">
        <f>SUM(C8:C15)</f>
        <v>1757806354795</v>
      </c>
      <c r="D7" s="173">
        <f>SUM(D8:D15)</f>
        <v>1968037164256</v>
      </c>
      <c r="E7" s="173">
        <f aca="true" t="shared" si="0" ref="E7:E29">+D7-C7</f>
        <v>210230809461</v>
      </c>
      <c r="F7" s="174">
        <v>4.126409206694044</v>
      </c>
      <c r="G7" s="41"/>
      <c r="H7" s="93"/>
      <c r="I7" s="93"/>
    </row>
    <row r="8" spans="2:9" ht="15">
      <c r="B8" s="94" t="s">
        <v>18</v>
      </c>
      <c r="C8" s="175">
        <v>1503693296102</v>
      </c>
      <c r="D8" s="175">
        <v>1676614917775</v>
      </c>
      <c r="E8" s="175">
        <f t="shared" si="0"/>
        <v>172921621673</v>
      </c>
      <c r="F8" s="176">
        <v>3.6985513334175275</v>
      </c>
      <c r="G8" s="41"/>
      <c r="H8" s="93"/>
      <c r="I8" s="93"/>
    </row>
    <row r="9" spans="2:9" ht="15">
      <c r="B9" s="95" t="s">
        <v>298</v>
      </c>
      <c r="C9" s="177">
        <v>187451196292</v>
      </c>
      <c r="D9" s="177">
        <v>191634182538</v>
      </c>
      <c r="E9" s="177">
        <f t="shared" si="0"/>
        <v>4182986246</v>
      </c>
      <c r="F9" s="178">
        <v>-4.921266306891607</v>
      </c>
      <c r="G9" s="41"/>
      <c r="H9" s="93"/>
      <c r="I9" s="93"/>
    </row>
    <row r="10" spans="2:9" ht="15">
      <c r="B10" s="94" t="s">
        <v>299</v>
      </c>
      <c r="C10" s="175">
        <v>38864750596</v>
      </c>
      <c r="D10" s="175">
        <v>47347444407</v>
      </c>
      <c r="E10" s="175">
        <f t="shared" si="0"/>
        <v>8482693811</v>
      </c>
      <c r="F10" s="176">
        <v>13.302445728751591</v>
      </c>
      <c r="G10" s="41"/>
      <c r="H10" s="93"/>
      <c r="I10" s="93"/>
    </row>
    <row r="11" spans="2:9" ht="15">
      <c r="B11" s="95" t="s">
        <v>300</v>
      </c>
      <c r="C11" s="177" t="s">
        <v>78</v>
      </c>
      <c r="D11" s="177">
        <v>37323943251</v>
      </c>
      <c r="E11" s="177" t="s">
        <v>78</v>
      </c>
      <c r="F11" s="178" t="s">
        <v>78</v>
      </c>
      <c r="G11" s="41"/>
      <c r="H11" s="93"/>
      <c r="I11" s="93"/>
    </row>
    <row r="12" spans="2:9" ht="15">
      <c r="B12" s="94" t="s">
        <v>301</v>
      </c>
      <c r="C12" s="175">
        <v>7862293711</v>
      </c>
      <c r="D12" s="175">
        <v>9695514219</v>
      </c>
      <c r="E12" s="175">
        <f t="shared" si="0"/>
        <v>1833220508</v>
      </c>
      <c r="F12" s="176">
        <v>14.68858928920927</v>
      </c>
      <c r="G12" s="41"/>
      <c r="H12" s="93"/>
      <c r="I12" s="93"/>
    </row>
    <row r="13" spans="2:9" ht="15">
      <c r="B13" s="95" t="s">
        <v>302</v>
      </c>
      <c r="C13" s="177">
        <v>3502630962</v>
      </c>
      <c r="D13" s="177">
        <v>7108455533</v>
      </c>
      <c r="E13" s="177">
        <f t="shared" si="0"/>
        <v>3605824571</v>
      </c>
      <c r="F13" s="178">
        <v>88.74675574466828</v>
      </c>
      <c r="G13" s="41"/>
      <c r="H13" s="93"/>
      <c r="I13" s="93"/>
    </row>
    <row r="14" spans="2:9" ht="15">
      <c r="B14" s="94" t="s">
        <v>303</v>
      </c>
      <c r="C14" s="175">
        <v>1458905270</v>
      </c>
      <c r="D14" s="175">
        <v>1335148829</v>
      </c>
      <c r="E14" s="175">
        <f t="shared" si="0"/>
        <v>-123756441</v>
      </c>
      <c r="F14" s="176">
        <v>-14.885958459806279</v>
      </c>
      <c r="G14" s="41"/>
      <c r="H14" s="93"/>
      <c r="I14" s="93"/>
    </row>
    <row r="15" spans="2:9" s="99" customFormat="1" ht="15.75" thickBot="1">
      <c r="B15" s="95" t="s">
        <v>304</v>
      </c>
      <c r="C15" s="177">
        <v>14973281862</v>
      </c>
      <c r="D15" s="177">
        <v>-3022442296</v>
      </c>
      <c r="E15" s="177">
        <f t="shared" si="0"/>
        <v>-17995724158</v>
      </c>
      <c r="F15" s="178">
        <v>-118.77325784223918</v>
      </c>
      <c r="G15" s="97"/>
      <c r="H15" s="98"/>
      <c r="I15" s="98"/>
    </row>
    <row r="16" spans="2:9" ht="15.75" thickBot="1">
      <c r="B16" s="179" t="s">
        <v>19</v>
      </c>
      <c r="C16" s="173">
        <f>SUM(C17:C27)</f>
        <v>54573944767</v>
      </c>
      <c r="D16" s="173">
        <f>SUM(D17:D27)</f>
        <v>64824656001</v>
      </c>
      <c r="E16" s="173">
        <f t="shared" si="0"/>
        <v>10250711234</v>
      </c>
      <c r="F16" s="174">
        <v>10.472326629632173</v>
      </c>
      <c r="G16" s="41"/>
      <c r="H16" s="93"/>
      <c r="I16" s="93"/>
    </row>
    <row r="17" spans="2:9" ht="15">
      <c r="B17" s="95" t="s">
        <v>305</v>
      </c>
      <c r="C17" s="177">
        <v>21334329802</v>
      </c>
      <c r="D17" s="177">
        <v>23255455365</v>
      </c>
      <c r="E17" s="177">
        <f t="shared" si="0"/>
        <v>1921125563</v>
      </c>
      <c r="F17" s="178">
        <v>1.3781753341588157</v>
      </c>
      <c r="G17" s="41"/>
      <c r="H17" s="93"/>
      <c r="I17" s="93"/>
    </row>
    <row r="18" spans="2:9" ht="15">
      <c r="B18" s="94" t="s">
        <v>20</v>
      </c>
      <c r="C18" s="175">
        <v>13432904766</v>
      </c>
      <c r="D18" s="175">
        <v>15833218295</v>
      </c>
      <c r="E18" s="175">
        <f t="shared" si="0"/>
        <v>2400313529</v>
      </c>
      <c r="F18" s="176">
        <v>9.622042727866532</v>
      </c>
      <c r="G18" s="41"/>
      <c r="H18" s="93"/>
      <c r="I18" s="93"/>
    </row>
    <row r="19" spans="2:9" ht="15">
      <c r="B19" s="95" t="s">
        <v>306</v>
      </c>
      <c r="C19" s="177">
        <v>7612504879</v>
      </c>
      <c r="D19" s="177">
        <v>8548820624</v>
      </c>
      <c r="E19" s="177">
        <f t="shared" si="0"/>
        <v>936315745</v>
      </c>
      <c r="F19" s="178">
        <v>4.442497267478321</v>
      </c>
      <c r="G19" s="41"/>
      <c r="H19" s="93"/>
      <c r="I19" s="93"/>
    </row>
    <row r="20" spans="2:9" ht="15">
      <c r="B20" s="94" t="s">
        <v>300</v>
      </c>
      <c r="C20" s="175" t="s">
        <v>78</v>
      </c>
      <c r="D20" s="175">
        <v>7308275821</v>
      </c>
      <c r="E20" s="175" t="s">
        <v>78</v>
      </c>
      <c r="F20" s="176" t="s">
        <v>78</v>
      </c>
      <c r="G20" s="41"/>
      <c r="H20" s="93"/>
      <c r="I20" s="93"/>
    </row>
    <row r="21" spans="2:9" ht="15">
      <c r="B21" s="95" t="s">
        <v>307</v>
      </c>
      <c r="C21" s="177">
        <v>8593421650</v>
      </c>
      <c r="D21" s="177">
        <v>6880607925</v>
      </c>
      <c r="E21" s="177">
        <f t="shared" si="0"/>
        <v>-1712813725</v>
      </c>
      <c r="F21" s="178">
        <v>-25.533778722013917</v>
      </c>
      <c r="G21" s="41"/>
      <c r="H21" s="93"/>
      <c r="I21" s="93"/>
    </row>
    <row r="22" spans="2:9" ht="15">
      <c r="B22" s="94" t="s">
        <v>21</v>
      </c>
      <c r="C22" s="175">
        <v>4106456977</v>
      </c>
      <c r="D22" s="175">
        <v>3599261265</v>
      </c>
      <c r="E22" s="175">
        <f t="shared" si="0"/>
        <v>-507195712</v>
      </c>
      <c r="F22" s="176">
        <v>-18.483650563986913</v>
      </c>
      <c r="G22" s="41"/>
      <c r="H22" s="93"/>
      <c r="I22" s="93"/>
    </row>
    <row r="23" spans="2:9" ht="15">
      <c r="B23" s="95" t="s">
        <v>308</v>
      </c>
      <c r="C23" s="177">
        <v>3242365306</v>
      </c>
      <c r="D23" s="177">
        <v>2404215816</v>
      </c>
      <c r="E23" s="177">
        <f t="shared" si="0"/>
        <v>-838149490</v>
      </c>
      <c r="F23" s="178">
        <v>-31.037954779683602</v>
      </c>
      <c r="G23" s="41"/>
      <c r="H23" s="93"/>
      <c r="I23" s="93"/>
    </row>
    <row r="24" spans="2:9" ht="15">
      <c r="B24" s="94" t="s">
        <v>309</v>
      </c>
      <c r="C24" s="175">
        <v>292089500</v>
      </c>
      <c r="D24" s="175">
        <v>692769850</v>
      </c>
      <c r="E24" s="175">
        <f t="shared" si="0"/>
        <v>400680350</v>
      </c>
      <c r="F24" s="176">
        <v>120.58280756474686</v>
      </c>
      <c r="G24" s="41"/>
      <c r="H24" s="93"/>
      <c r="I24" s="93"/>
    </row>
    <row r="25" spans="2:7" ht="18.75" customHeight="1">
      <c r="B25" s="95" t="s">
        <v>301</v>
      </c>
      <c r="C25" s="177">
        <v>86157914</v>
      </c>
      <c r="D25" s="177">
        <v>33176682</v>
      </c>
      <c r="E25" s="177">
        <f t="shared" si="0"/>
        <v>-52981232</v>
      </c>
      <c r="F25" s="178">
        <v>-64.18735469738056</v>
      </c>
      <c r="G25" s="41"/>
    </row>
    <row r="26" spans="2:7" ht="15">
      <c r="B26" s="94" t="s">
        <v>310</v>
      </c>
      <c r="C26" s="175">
        <v>-4091205933</v>
      </c>
      <c r="D26" s="175">
        <v>-3731145642</v>
      </c>
      <c r="E26" s="175">
        <f t="shared" si="0"/>
        <v>360060291</v>
      </c>
      <c r="F26" s="176">
        <v>15.181714776446192</v>
      </c>
      <c r="G26" s="41"/>
    </row>
    <row r="27" spans="2:7" ht="15.75" thickBot="1">
      <c r="B27" s="96" t="s">
        <v>304</v>
      </c>
      <c r="C27" s="180">
        <v>-35080094</v>
      </c>
      <c r="D27" s="180" t="s">
        <v>78</v>
      </c>
      <c r="E27" s="180" t="s">
        <v>78</v>
      </c>
      <c r="F27" s="181" t="s">
        <v>78</v>
      </c>
      <c r="G27" s="41"/>
    </row>
    <row r="28" spans="2:7" ht="15">
      <c r="B28" s="182" t="s">
        <v>311</v>
      </c>
      <c r="C28" s="183">
        <v>43325450489</v>
      </c>
      <c r="D28" s="183">
        <v>18743551030</v>
      </c>
      <c r="E28" s="183">
        <f t="shared" si="0"/>
        <v>-24581899459</v>
      </c>
      <c r="F28" s="184">
        <v>-59.764684357333245</v>
      </c>
      <c r="G28" s="41"/>
    </row>
    <row r="29" spans="2:7" ht="15.75" thickBot="1">
      <c r="B29" s="185" t="s">
        <v>312</v>
      </c>
      <c r="C29" s="186">
        <v>539900747</v>
      </c>
      <c r="D29" s="186">
        <v>498954976</v>
      </c>
      <c r="E29" s="186">
        <f t="shared" si="0"/>
        <v>-40945771</v>
      </c>
      <c r="F29" s="187">
        <v>-14.049965242934334</v>
      </c>
      <c r="G29" s="41"/>
    </row>
    <row r="30" spans="2:6" ht="22.5" customHeight="1">
      <c r="B30" s="437" t="s">
        <v>328</v>
      </c>
      <c r="C30" s="437"/>
      <c r="D30" s="437"/>
      <c r="E30" s="437"/>
      <c r="F30" s="437"/>
    </row>
    <row r="31" spans="2:6" ht="22.5" customHeight="1">
      <c r="B31" s="438"/>
      <c r="C31" s="438"/>
      <c r="D31" s="438"/>
      <c r="E31" s="438"/>
      <c r="F31" s="438"/>
    </row>
    <row r="32" spans="2:6" ht="22.5" customHeight="1">
      <c r="B32" s="438"/>
      <c r="C32" s="438"/>
      <c r="D32" s="438"/>
      <c r="E32" s="438"/>
      <c r="F32" s="438"/>
    </row>
    <row r="33" spans="2:6" ht="22.5" customHeight="1">
      <c r="B33" s="438"/>
      <c r="C33" s="438"/>
      <c r="D33" s="438"/>
      <c r="E33" s="438"/>
      <c r="F33" s="438"/>
    </row>
    <row r="34" spans="2:6" ht="22.5" customHeight="1">
      <c r="B34" s="438"/>
      <c r="C34" s="438"/>
      <c r="D34" s="438"/>
      <c r="E34" s="438"/>
      <c r="F34" s="438"/>
    </row>
    <row r="35" spans="2:6" ht="22.5" customHeight="1">
      <c r="B35" s="438"/>
      <c r="C35" s="438"/>
      <c r="D35" s="438"/>
      <c r="E35" s="438"/>
      <c r="F35" s="438"/>
    </row>
    <row r="36" spans="2:6" ht="22.5" customHeight="1">
      <c r="B36" s="438"/>
      <c r="C36" s="438"/>
      <c r="D36" s="438"/>
      <c r="E36" s="438"/>
      <c r="F36" s="438"/>
    </row>
    <row r="37" spans="2:6" ht="22.5" customHeight="1">
      <c r="B37" s="438"/>
      <c r="C37" s="438"/>
      <c r="D37" s="438"/>
      <c r="E37" s="438"/>
      <c r="F37" s="438"/>
    </row>
    <row r="38" spans="2:6" ht="22.5" customHeight="1">
      <c r="B38" s="412"/>
      <c r="C38" s="412"/>
      <c r="D38" s="412"/>
      <c r="E38" s="412"/>
      <c r="F38" s="412"/>
    </row>
    <row r="39" spans="2:6" ht="22.5" customHeight="1">
      <c r="B39" s="412"/>
      <c r="C39" s="412"/>
      <c r="D39" s="412"/>
      <c r="E39" s="412"/>
      <c r="F39" s="412"/>
    </row>
  </sheetData>
  <sheetProtection/>
  <mergeCells count="8">
    <mergeCell ref="B30:F37"/>
    <mergeCell ref="B2:F2"/>
    <mergeCell ref="B3:F3"/>
    <mergeCell ref="B4:B5"/>
    <mergeCell ref="C4:C5"/>
    <mergeCell ref="D4:D5"/>
    <mergeCell ref="E4:E5"/>
    <mergeCell ref="F4:F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F25"/>
  <sheetViews>
    <sheetView showGridLines="0" zoomScale="110" zoomScaleNormal="110" zoomScalePageLayoutView="0" workbookViewId="0" topLeftCell="A1">
      <selection activeCell="A1" sqref="A1"/>
    </sheetView>
  </sheetViews>
  <sheetFormatPr defaultColWidth="11.50390625" defaultRowHeight="12.75"/>
  <cols>
    <col min="1" max="1" width="3.75390625" style="0" customWidth="1"/>
    <col min="2" max="2" width="17.25390625" style="0" customWidth="1"/>
  </cols>
  <sheetData>
    <row r="2" spans="2:6" ht="27.75" customHeight="1">
      <c r="B2" s="433" t="s">
        <v>182</v>
      </c>
      <c r="C2" s="433"/>
      <c r="D2" s="433"/>
      <c r="E2" s="433"/>
      <c r="F2" s="433"/>
    </row>
    <row r="3" spans="2:6" ht="15.75" thickBot="1">
      <c r="B3" s="420" t="s">
        <v>15</v>
      </c>
      <c r="C3" s="420"/>
      <c r="D3" s="420"/>
      <c r="E3" s="420"/>
      <c r="F3" s="420"/>
    </row>
    <row r="4" spans="2:6" ht="24.75" customHeight="1" thickBot="1">
      <c r="B4" s="101" t="s">
        <v>141</v>
      </c>
      <c r="C4" s="102">
        <v>2021</v>
      </c>
      <c r="D4" s="102">
        <v>2022</v>
      </c>
      <c r="E4" s="102" t="s">
        <v>76</v>
      </c>
      <c r="F4" s="102" t="s">
        <v>16</v>
      </c>
    </row>
    <row r="5" spans="2:6" ht="15.75" thickBot="1">
      <c r="B5" s="188" t="s">
        <v>142</v>
      </c>
      <c r="C5" s="189">
        <v>1856245.650798</v>
      </c>
      <c r="D5" s="189">
        <v>2052104.3262640003</v>
      </c>
      <c r="E5" s="189">
        <v>195858.67546600034</v>
      </c>
      <c r="F5" s="190">
        <v>2.816452143109452</v>
      </c>
    </row>
    <row r="6" spans="2:6" ht="15.75" thickBot="1">
      <c r="B6" s="191" t="s">
        <v>143</v>
      </c>
      <c r="C6" s="192">
        <v>1381636.280484</v>
      </c>
      <c r="D6" s="192">
        <v>1531163.4462540003</v>
      </c>
      <c r="E6" s="192">
        <v>149527.1657700003</v>
      </c>
      <c r="F6" s="193">
        <v>3.068617460129515</v>
      </c>
    </row>
    <row r="7" spans="2:6" ht="15">
      <c r="B7" s="194" t="s">
        <v>23</v>
      </c>
      <c r="C7" s="195">
        <v>1006726.6378070002</v>
      </c>
      <c r="D7" s="195">
        <v>1259577.645806</v>
      </c>
      <c r="E7" s="195">
        <v>252851.0079989999</v>
      </c>
      <c r="F7" s="196">
        <v>16.36222346101329</v>
      </c>
    </row>
    <row r="8" spans="2:6" ht="15">
      <c r="B8" s="197" t="s">
        <v>4</v>
      </c>
      <c r="C8" s="198">
        <v>207880.32372400002</v>
      </c>
      <c r="D8" s="198">
        <v>163501.72244699998</v>
      </c>
      <c r="E8" s="198">
        <v>-44378.60127700004</v>
      </c>
      <c r="F8" s="199">
        <v>-26.851137908031454</v>
      </c>
    </row>
    <row r="9" spans="2:6" ht="15">
      <c r="B9" s="194" t="s">
        <v>5</v>
      </c>
      <c r="C9" s="195">
        <v>131174.283082</v>
      </c>
      <c r="D9" s="195">
        <v>56384.597329</v>
      </c>
      <c r="E9" s="195">
        <v>-74789.68575300001</v>
      </c>
      <c r="F9" s="196">
        <v>-60.022980608466725</v>
      </c>
    </row>
    <row r="10" spans="2:6" ht="15.75" thickBot="1">
      <c r="B10" s="197" t="s">
        <v>179</v>
      </c>
      <c r="C10" s="198">
        <v>35855.035871</v>
      </c>
      <c r="D10" s="198">
        <v>51699.48067200022</v>
      </c>
      <c r="E10" s="198">
        <v>15844.444801000223</v>
      </c>
      <c r="F10" s="199">
        <v>34.10181199449199</v>
      </c>
    </row>
    <row r="11" spans="2:6" ht="15.75" thickBot="1">
      <c r="B11" s="200" t="s">
        <v>236</v>
      </c>
      <c r="C11" s="201">
        <v>474609.37031400006</v>
      </c>
      <c r="D11" s="201">
        <v>520940.88000999996</v>
      </c>
      <c r="E11" s="201">
        <v>46331.50969599991</v>
      </c>
      <c r="F11" s="202">
        <v>2.0823731879379803</v>
      </c>
    </row>
    <row r="12" spans="2:6" ht="15">
      <c r="B12" s="194" t="s">
        <v>4</v>
      </c>
      <c r="C12" s="195">
        <v>351265.268207</v>
      </c>
      <c r="D12" s="195">
        <v>458047.77514599997</v>
      </c>
      <c r="E12" s="195">
        <v>106782.50693899998</v>
      </c>
      <c r="F12" s="196">
        <v>21.27581290725881</v>
      </c>
    </row>
    <row r="13" spans="2:6" ht="15">
      <c r="B13" s="197" t="s">
        <v>5</v>
      </c>
      <c r="C13" s="198">
        <v>90149.916692</v>
      </c>
      <c r="D13" s="198">
        <v>18533.338168</v>
      </c>
      <c r="E13" s="198">
        <v>-71616.578524</v>
      </c>
      <c r="F13" s="199">
        <v>-80.88004141217931</v>
      </c>
    </row>
    <row r="14" spans="2:6" ht="15">
      <c r="B14" s="194" t="s">
        <v>180</v>
      </c>
      <c r="C14" s="195">
        <v>32632.182940000002</v>
      </c>
      <c r="D14" s="195">
        <v>43638.81192</v>
      </c>
      <c r="E14" s="195">
        <v>11006.628979999998</v>
      </c>
      <c r="F14" s="196">
        <v>24.372801840893622</v>
      </c>
    </row>
    <row r="15" spans="2:6" ht="15.75" thickBot="1">
      <c r="B15" s="203" t="s">
        <v>181</v>
      </c>
      <c r="C15" s="204">
        <v>562.0024750000002</v>
      </c>
      <c r="D15" s="204">
        <v>720.9547759999914</v>
      </c>
      <c r="E15" s="204">
        <v>158.95230099999117</v>
      </c>
      <c r="F15" s="205">
        <v>19.307685819089055</v>
      </c>
    </row>
    <row r="16" spans="2:6" ht="15" customHeight="1">
      <c r="B16" s="439" t="s">
        <v>323</v>
      </c>
      <c r="C16" s="439"/>
      <c r="D16" s="439"/>
      <c r="E16" s="439"/>
      <c r="F16" s="439"/>
    </row>
    <row r="17" spans="2:6" ht="15">
      <c r="B17" s="440"/>
      <c r="C17" s="440"/>
      <c r="D17" s="440"/>
      <c r="E17" s="440"/>
      <c r="F17" s="440"/>
    </row>
    <row r="18" spans="2:6" ht="21" customHeight="1">
      <c r="B18" s="440"/>
      <c r="C18" s="440"/>
      <c r="D18" s="440"/>
      <c r="E18" s="440"/>
      <c r="F18" s="440"/>
    </row>
    <row r="19" spans="2:6" ht="15">
      <c r="B19" s="440"/>
      <c r="C19" s="440"/>
      <c r="D19" s="440"/>
      <c r="E19" s="440"/>
      <c r="F19" s="440"/>
    </row>
    <row r="20" spans="2:6" ht="15">
      <c r="B20" s="440"/>
      <c r="C20" s="440"/>
      <c r="D20" s="440"/>
      <c r="E20" s="440"/>
      <c r="F20" s="440"/>
    </row>
    <row r="21" spans="2:6" ht="15">
      <c r="B21" s="440"/>
      <c r="C21" s="440"/>
      <c r="D21" s="440"/>
      <c r="E21" s="440"/>
      <c r="F21" s="440"/>
    </row>
    <row r="22" spans="2:6" ht="15">
      <c r="B22" s="440"/>
      <c r="C22" s="440"/>
      <c r="D22" s="440"/>
      <c r="E22" s="440"/>
      <c r="F22" s="440"/>
    </row>
    <row r="23" spans="2:6" ht="15">
      <c r="B23" s="440"/>
      <c r="C23" s="440"/>
      <c r="D23" s="440"/>
      <c r="E23" s="440"/>
      <c r="F23" s="440"/>
    </row>
    <row r="24" spans="2:6" ht="15">
      <c r="B24" s="399"/>
      <c r="C24" s="399"/>
      <c r="D24" s="399"/>
      <c r="E24" s="399"/>
      <c r="F24" s="399"/>
    </row>
    <row r="25" spans="2:6" ht="15">
      <c r="B25" s="399"/>
      <c r="C25" s="399"/>
      <c r="D25" s="399"/>
      <c r="E25" s="399"/>
      <c r="F25" s="399"/>
    </row>
  </sheetData>
  <sheetProtection/>
  <mergeCells count="3">
    <mergeCell ref="B2:F2"/>
    <mergeCell ref="B3:F3"/>
    <mergeCell ref="B16:F2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O22"/>
  <sheetViews>
    <sheetView showGridLines="0" zoomScale="110" zoomScaleNormal="110" zoomScalePageLayoutView="0" workbookViewId="0" topLeftCell="A1">
      <selection activeCell="A1" sqref="A1"/>
    </sheetView>
  </sheetViews>
  <sheetFormatPr defaultColWidth="30.50390625" defaultRowHeight="12.75"/>
  <cols>
    <col min="1" max="1" width="3.75390625" style="0" customWidth="1"/>
    <col min="2" max="2" width="15.50390625" style="0" bestFit="1" customWidth="1"/>
    <col min="3" max="15" width="6.125" style="0" customWidth="1"/>
  </cols>
  <sheetData>
    <row r="2" spans="2:15" ht="15">
      <c r="B2" s="433" t="s">
        <v>320</v>
      </c>
      <c r="C2" s="433"/>
      <c r="D2" s="433"/>
      <c r="E2" s="433"/>
      <c r="F2" s="433"/>
      <c r="G2" s="433"/>
      <c r="H2" s="433"/>
      <c r="I2" s="433"/>
      <c r="J2" s="433"/>
      <c r="K2" s="433"/>
      <c r="L2" s="433"/>
      <c r="M2" s="433"/>
      <c r="N2" s="433"/>
      <c r="O2" s="433"/>
    </row>
    <row r="3" spans="2:15" ht="15">
      <c r="B3" s="447" t="s">
        <v>322</v>
      </c>
      <c r="C3" s="447"/>
      <c r="D3" s="447"/>
      <c r="E3" s="447"/>
      <c r="F3" s="447"/>
      <c r="G3" s="447"/>
      <c r="H3" s="447"/>
      <c r="I3" s="447"/>
      <c r="J3" s="447"/>
      <c r="K3" s="447"/>
      <c r="L3" s="447"/>
      <c r="M3" s="447"/>
      <c r="N3" s="447"/>
      <c r="O3" s="447"/>
    </row>
    <row r="4" spans="2:15" ht="15.75" thickBot="1">
      <c r="B4" s="434" t="s">
        <v>15</v>
      </c>
      <c r="C4" s="434"/>
      <c r="D4" s="434"/>
      <c r="E4" s="434"/>
      <c r="F4" s="434"/>
      <c r="G4" s="434"/>
      <c r="H4" s="434"/>
      <c r="I4" s="434"/>
      <c r="J4" s="434"/>
      <c r="K4" s="434"/>
      <c r="L4" s="434"/>
      <c r="M4" s="434"/>
      <c r="N4" s="434"/>
      <c r="O4" s="434"/>
    </row>
    <row r="5" spans="2:15" ht="19.5" customHeight="1" thickBot="1">
      <c r="B5" s="441" t="s">
        <v>1</v>
      </c>
      <c r="C5" s="441">
        <v>2018</v>
      </c>
      <c r="D5" s="441">
        <v>2019</v>
      </c>
      <c r="E5" s="441">
        <v>2020</v>
      </c>
      <c r="F5" s="441">
        <v>2021</v>
      </c>
      <c r="G5" s="441">
        <v>2022</v>
      </c>
      <c r="H5" s="443" t="s">
        <v>22</v>
      </c>
      <c r="I5" s="444"/>
      <c r="J5" s="444"/>
      <c r="K5" s="445"/>
      <c r="L5" s="443" t="s">
        <v>25</v>
      </c>
      <c r="M5" s="444"/>
      <c r="N5" s="444"/>
      <c r="O5" s="445"/>
    </row>
    <row r="6" spans="2:15" ht="19.5" customHeight="1" thickBot="1">
      <c r="B6" s="442"/>
      <c r="C6" s="442"/>
      <c r="D6" s="442"/>
      <c r="E6" s="442"/>
      <c r="F6" s="442"/>
      <c r="G6" s="442"/>
      <c r="H6" s="42" t="s">
        <v>119</v>
      </c>
      <c r="I6" s="42" t="s">
        <v>144</v>
      </c>
      <c r="J6" s="42" t="s">
        <v>145</v>
      </c>
      <c r="K6" s="42" t="s">
        <v>120</v>
      </c>
      <c r="L6" s="42" t="s">
        <v>119</v>
      </c>
      <c r="M6" s="42" t="s">
        <v>144</v>
      </c>
      <c r="N6" s="42" t="s">
        <v>145</v>
      </c>
      <c r="O6" s="42" t="s">
        <v>120</v>
      </c>
    </row>
    <row r="7" spans="2:15" ht="15">
      <c r="B7" s="213" t="s">
        <v>26</v>
      </c>
      <c r="C7" s="206">
        <v>29430</v>
      </c>
      <c r="D7" s="206">
        <v>33716</v>
      </c>
      <c r="E7" s="206">
        <v>28981</v>
      </c>
      <c r="F7" s="206">
        <v>34142</v>
      </c>
      <c r="G7" s="206">
        <v>45919</v>
      </c>
      <c r="H7" s="206">
        <v>16489</v>
      </c>
      <c r="I7" s="206">
        <v>12202</v>
      </c>
      <c r="J7" s="206">
        <v>16938</v>
      </c>
      <c r="K7" s="206">
        <v>11776</v>
      </c>
      <c r="L7" s="207">
        <v>28.8</v>
      </c>
      <c r="M7" s="207">
        <v>17.1</v>
      </c>
      <c r="N7" s="207">
        <v>40.4</v>
      </c>
      <c r="O7" s="207">
        <v>25.1</v>
      </c>
    </row>
    <row r="8" spans="2:15" ht="15">
      <c r="B8" s="214" t="s">
        <v>27</v>
      </c>
      <c r="C8" s="208">
        <v>28419</v>
      </c>
      <c r="D8" s="208">
        <v>32588</v>
      </c>
      <c r="E8" s="208">
        <v>28122</v>
      </c>
      <c r="F8" s="208">
        <v>33158</v>
      </c>
      <c r="G8" s="208">
        <v>44516</v>
      </c>
      <c r="H8" s="208">
        <v>16096</v>
      </c>
      <c r="I8" s="208">
        <v>11927</v>
      </c>
      <c r="J8" s="208">
        <v>16393</v>
      </c>
      <c r="K8" s="208">
        <v>11357</v>
      </c>
      <c r="L8" s="209">
        <v>29.3</v>
      </c>
      <c r="M8" s="209">
        <v>17.4</v>
      </c>
      <c r="N8" s="209">
        <v>40.2</v>
      </c>
      <c r="O8" s="209">
        <v>24.9</v>
      </c>
    </row>
    <row r="9" spans="2:15" ht="15">
      <c r="B9" s="215" t="s">
        <v>28</v>
      </c>
      <c r="C9" s="210">
        <v>27825</v>
      </c>
      <c r="D9" s="210">
        <v>32219</v>
      </c>
      <c r="E9" s="210">
        <v>27677</v>
      </c>
      <c r="F9" s="210">
        <v>32609</v>
      </c>
      <c r="G9" s="210">
        <v>43800</v>
      </c>
      <c r="H9" s="210">
        <v>15975</v>
      </c>
      <c r="I9" s="210">
        <v>11581</v>
      </c>
      <c r="J9" s="210">
        <v>16123</v>
      </c>
      <c r="K9" s="210">
        <v>11190</v>
      </c>
      <c r="L9" s="211">
        <v>29.9</v>
      </c>
      <c r="M9" s="211">
        <v>16.8</v>
      </c>
      <c r="N9" s="211">
        <v>40.2</v>
      </c>
      <c r="O9" s="211">
        <v>24.9</v>
      </c>
    </row>
    <row r="10" spans="2:15" ht="15">
      <c r="B10" s="215" t="s">
        <v>29</v>
      </c>
      <c r="C10" s="211">
        <v>0</v>
      </c>
      <c r="D10" s="211">
        <v>0</v>
      </c>
      <c r="E10" s="211">
        <v>0</v>
      </c>
      <c r="F10" s="211">
        <v>0</v>
      </c>
      <c r="G10" s="211">
        <v>0</v>
      </c>
      <c r="H10" s="211">
        <v>0</v>
      </c>
      <c r="I10" s="211">
        <v>0</v>
      </c>
      <c r="J10" s="211">
        <v>0</v>
      </c>
      <c r="K10" s="211">
        <v>0</v>
      </c>
      <c r="L10" s="211" t="s">
        <v>183</v>
      </c>
      <c r="M10" s="211" t="s">
        <v>183</v>
      </c>
      <c r="N10" s="211" t="s">
        <v>183</v>
      </c>
      <c r="O10" s="211" t="s">
        <v>78</v>
      </c>
    </row>
    <row r="11" spans="2:15" ht="15">
      <c r="B11" s="215" t="s">
        <v>30</v>
      </c>
      <c r="C11" s="211">
        <v>594</v>
      </c>
      <c r="D11" s="211">
        <v>369</v>
      </c>
      <c r="E11" s="211">
        <v>446</v>
      </c>
      <c r="F11" s="211">
        <v>549</v>
      </c>
      <c r="G11" s="211">
        <v>716</v>
      </c>
      <c r="H11" s="211">
        <v>122</v>
      </c>
      <c r="I11" s="211">
        <v>346</v>
      </c>
      <c r="J11" s="211">
        <v>270</v>
      </c>
      <c r="K11" s="211">
        <v>167</v>
      </c>
      <c r="L11" s="211">
        <v>-0.6</v>
      </c>
      <c r="M11" s="211">
        <v>66.6</v>
      </c>
      <c r="N11" s="211">
        <v>42.3</v>
      </c>
      <c r="O11" s="211">
        <v>21.3</v>
      </c>
    </row>
    <row r="12" spans="2:15" ht="15">
      <c r="B12" s="216" t="s">
        <v>31</v>
      </c>
      <c r="C12" s="208">
        <v>1011</v>
      </c>
      <c r="D12" s="208">
        <v>1128</v>
      </c>
      <c r="E12" s="209">
        <v>858</v>
      </c>
      <c r="F12" s="209">
        <v>984</v>
      </c>
      <c r="G12" s="208">
        <v>1403</v>
      </c>
      <c r="H12" s="209">
        <v>393</v>
      </c>
      <c r="I12" s="209">
        <v>275</v>
      </c>
      <c r="J12" s="209">
        <v>545</v>
      </c>
      <c r="K12" s="209">
        <v>419</v>
      </c>
      <c r="L12" s="209">
        <v>14.6</v>
      </c>
      <c r="M12" s="209">
        <v>6.9</v>
      </c>
      <c r="N12" s="209">
        <v>44.8</v>
      </c>
      <c r="O12" s="209">
        <v>32.6</v>
      </c>
    </row>
    <row r="13" spans="2:15" ht="15">
      <c r="B13" s="215" t="s">
        <v>32</v>
      </c>
      <c r="C13" s="211">
        <v>821</v>
      </c>
      <c r="D13" s="211">
        <v>806</v>
      </c>
      <c r="E13" s="211">
        <v>673</v>
      </c>
      <c r="F13" s="211">
        <v>796</v>
      </c>
      <c r="G13" s="210">
        <v>1103</v>
      </c>
      <c r="H13" s="211">
        <v>282</v>
      </c>
      <c r="I13" s="211">
        <v>297</v>
      </c>
      <c r="J13" s="211">
        <v>430</v>
      </c>
      <c r="K13" s="211">
        <v>307</v>
      </c>
      <c r="L13" s="211">
        <v>10.9</v>
      </c>
      <c r="M13" s="211">
        <v>17.6</v>
      </c>
      <c r="N13" s="211">
        <v>45.1</v>
      </c>
      <c r="O13" s="211">
        <v>28.8</v>
      </c>
    </row>
    <row r="14" spans="2:15" ht="15.75" thickBot="1">
      <c r="B14" s="217" t="s">
        <v>184</v>
      </c>
      <c r="C14" s="212">
        <v>190</v>
      </c>
      <c r="D14" s="212">
        <v>322</v>
      </c>
      <c r="E14" s="212">
        <v>185</v>
      </c>
      <c r="F14" s="212">
        <v>188</v>
      </c>
      <c r="G14" s="212">
        <v>300</v>
      </c>
      <c r="H14" s="212">
        <v>110</v>
      </c>
      <c r="I14" s="212">
        <v>-21</v>
      </c>
      <c r="J14" s="212">
        <v>115</v>
      </c>
      <c r="K14" s="212">
        <v>112</v>
      </c>
      <c r="L14" s="212">
        <v>30.5</v>
      </c>
      <c r="M14" s="212">
        <v>-19.8</v>
      </c>
      <c r="N14" s="212">
        <v>43.8</v>
      </c>
      <c r="O14" s="212">
        <v>48.5</v>
      </c>
    </row>
    <row r="15" spans="2:15" ht="15" customHeight="1">
      <c r="B15" s="446" t="s">
        <v>321</v>
      </c>
      <c r="C15" s="446"/>
      <c r="D15" s="446"/>
      <c r="E15" s="446"/>
      <c r="F15" s="446"/>
      <c r="G15" s="446"/>
      <c r="H15" s="446"/>
      <c r="I15" s="446"/>
      <c r="J15" s="446"/>
      <c r="K15" s="446"/>
      <c r="L15" s="446"/>
      <c r="M15" s="446"/>
      <c r="N15" s="446"/>
      <c r="O15" s="446"/>
    </row>
    <row r="16" spans="2:15" ht="15">
      <c r="B16" s="440"/>
      <c r="C16" s="440"/>
      <c r="D16" s="440"/>
      <c r="E16" s="440"/>
      <c r="F16" s="440"/>
      <c r="G16" s="440"/>
      <c r="H16" s="440"/>
      <c r="I16" s="440"/>
      <c r="J16" s="440"/>
      <c r="K16" s="440"/>
      <c r="L16" s="440"/>
      <c r="M16" s="440"/>
      <c r="N16" s="440"/>
      <c r="O16" s="440"/>
    </row>
    <row r="17" spans="2:15" ht="15">
      <c r="B17" s="440"/>
      <c r="C17" s="440"/>
      <c r="D17" s="440"/>
      <c r="E17" s="440"/>
      <c r="F17" s="440"/>
      <c r="G17" s="440"/>
      <c r="H17" s="440"/>
      <c r="I17" s="440"/>
      <c r="J17" s="440"/>
      <c r="K17" s="440"/>
      <c r="L17" s="440"/>
      <c r="M17" s="440"/>
      <c r="N17" s="440"/>
      <c r="O17" s="440"/>
    </row>
    <row r="18" spans="2:15" ht="15">
      <c r="B18" s="440"/>
      <c r="C18" s="440"/>
      <c r="D18" s="440"/>
      <c r="E18" s="440"/>
      <c r="F18" s="440"/>
      <c r="G18" s="440"/>
      <c r="H18" s="440"/>
      <c r="I18" s="440"/>
      <c r="J18" s="440"/>
      <c r="K18" s="440"/>
      <c r="L18" s="440"/>
      <c r="M18" s="440"/>
      <c r="N18" s="440"/>
      <c r="O18" s="440"/>
    </row>
    <row r="19" spans="2:15" ht="15">
      <c r="B19" s="440"/>
      <c r="C19" s="440"/>
      <c r="D19" s="440"/>
      <c r="E19" s="440"/>
      <c r="F19" s="440"/>
      <c r="G19" s="440"/>
      <c r="H19" s="440"/>
      <c r="I19" s="440"/>
      <c r="J19" s="440"/>
      <c r="K19" s="440"/>
      <c r="L19" s="440"/>
      <c r="M19" s="440"/>
      <c r="N19" s="440"/>
      <c r="O19" s="440"/>
    </row>
    <row r="20" spans="2:15" ht="15">
      <c r="B20" s="440"/>
      <c r="C20" s="440"/>
      <c r="D20" s="440"/>
      <c r="E20" s="440"/>
      <c r="F20" s="440"/>
      <c r="G20" s="440"/>
      <c r="H20" s="440"/>
      <c r="I20" s="440"/>
      <c r="J20" s="440"/>
      <c r="K20" s="440"/>
      <c r="L20" s="440"/>
      <c r="M20" s="440"/>
      <c r="N20" s="440"/>
      <c r="O20" s="440"/>
    </row>
    <row r="21" spans="2:15" ht="15">
      <c r="B21" s="440"/>
      <c r="C21" s="440"/>
      <c r="D21" s="440"/>
      <c r="E21" s="440"/>
      <c r="F21" s="440"/>
      <c r="G21" s="440"/>
      <c r="H21" s="440"/>
      <c r="I21" s="440"/>
      <c r="J21" s="440"/>
      <c r="K21" s="440"/>
      <c r="L21" s="440"/>
      <c r="M21" s="440"/>
      <c r="N21" s="440"/>
      <c r="O21" s="440"/>
    </row>
    <row r="22" spans="2:15" ht="15">
      <c r="B22" s="440"/>
      <c r="C22" s="440"/>
      <c r="D22" s="440"/>
      <c r="E22" s="440"/>
      <c r="F22" s="440"/>
      <c r="G22" s="440"/>
      <c r="H22" s="440"/>
      <c r="I22" s="440"/>
      <c r="J22" s="440"/>
      <c r="K22" s="440"/>
      <c r="L22" s="440"/>
      <c r="M22" s="440"/>
      <c r="N22" s="440"/>
      <c r="O22" s="440"/>
    </row>
  </sheetData>
  <sheetProtection/>
  <mergeCells count="12">
    <mergeCell ref="E5:E6"/>
    <mergeCell ref="F5:F6"/>
    <mergeCell ref="G5:G6"/>
    <mergeCell ref="H5:K5"/>
    <mergeCell ref="B15:O22"/>
    <mergeCell ref="L5:O5"/>
    <mergeCell ref="B3:O3"/>
    <mergeCell ref="B2:O2"/>
    <mergeCell ref="B4:O4"/>
    <mergeCell ref="B5:B6"/>
    <mergeCell ref="C5:C6"/>
    <mergeCell ref="D5:D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I40"/>
  <sheetViews>
    <sheetView showGridLines="0" zoomScale="110" zoomScaleNormal="110" zoomScalePageLayoutView="0" workbookViewId="0" topLeftCell="A1">
      <selection activeCell="A1" sqref="A1"/>
    </sheetView>
  </sheetViews>
  <sheetFormatPr defaultColWidth="10.25390625" defaultRowHeight="12.75"/>
  <cols>
    <col min="1" max="1" width="3.75390625" style="0" customWidth="1"/>
    <col min="2" max="2" width="49.75390625" style="0" customWidth="1"/>
  </cols>
  <sheetData>
    <row r="2" spans="2:9" ht="30" customHeight="1">
      <c r="B2" s="427" t="s">
        <v>185</v>
      </c>
      <c r="C2" s="427"/>
      <c r="D2" s="427"/>
      <c r="E2" s="427"/>
      <c r="F2" s="427"/>
      <c r="G2" s="427"/>
      <c r="H2" s="427"/>
      <c r="I2" s="427"/>
    </row>
    <row r="3" spans="2:9" ht="15.75" thickBot="1">
      <c r="B3" s="420" t="s">
        <v>15</v>
      </c>
      <c r="C3" s="420"/>
      <c r="D3" s="420"/>
      <c r="E3" s="420"/>
      <c r="F3" s="420"/>
      <c r="G3" s="420"/>
      <c r="H3" s="420"/>
      <c r="I3" s="420"/>
    </row>
    <row r="4" spans="2:9" ht="15.75" customHeight="1" thickBot="1">
      <c r="B4" s="452" t="s">
        <v>186</v>
      </c>
      <c r="C4" s="452" t="s">
        <v>187</v>
      </c>
      <c r="D4" s="450" t="s">
        <v>33</v>
      </c>
      <c r="E4" s="451"/>
      <c r="F4" s="450" t="s">
        <v>232</v>
      </c>
      <c r="G4" s="451"/>
      <c r="H4" s="450" t="s">
        <v>233</v>
      </c>
      <c r="I4" s="451"/>
    </row>
    <row r="5" spans="2:9" ht="15">
      <c r="B5" s="453"/>
      <c r="C5" s="453"/>
      <c r="D5" s="218" t="s">
        <v>190</v>
      </c>
      <c r="E5" s="218" t="s">
        <v>190</v>
      </c>
      <c r="F5" s="218" t="s">
        <v>190</v>
      </c>
      <c r="G5" s="218" t="s">
        <v>190</v>
      </c>
      <c r="H5" s="218" t="s">
        <v>190</v>
      </c>
      <c r="I5" s="218" t="s">
        <v>190</v>
      </c>
    </row>
    <row r="6" spans="2:9" ht="15.75" thickBot="1">
      <c r="B6" s="454"/>
      <c r="C6" s="454"/>
      <c r="D6" s="108" t="s">
        <v>230</v>
      </c>
      <c r="E6" s="108" t="s">
        <v>231</v>
      </c>
      <c r="F6" s="108" t="s">
        <v>188</v>
      </c>
      <c r="G6" s="108" t="s">
        <v>191</v>
      </c>
      <c r="H6" s="108" t="s">
        <v>188</v>
      </c>
      <c r="I6" s="108" t="s">
        <v>191</v>
      </c>
    </row>
    <row r="7" spans="2:9" ht="15.75" thickBot="1">
      <c r="B7" s="219" t="s">
        <v>8</v>
      </c>
      <c r="C7" s="220">
        <f>SUM(D7:I7)</f>
        <v>1259577.6458059999</v>
      </c>
      <c r="D7" s="221">
        <f aca="true" t="shared" si="0" ref="D7:I7">SUM(D8:D29)</f>
        <v>621095.047107</v>
      </c>
      <c r="E7" s="221">
        <f t="shared" si="0"/>
        <v>14486.09394</v>
      </c>
      <c r="F7" s="221">
        <f t="shared" si="0"/>
        <v>601567.3220629999</v>
      </c>
      <c r="G7" s="221">
        <f t="shared" si="0"/>
        <v>8071.5490380000065</v>
      </c>
      <c r="H7" s="221">
        <f t="shared" si="0"/>
        <v>9589.342865999999</v>
      </c>
      <c r="I7" s="221">
        <f t="shared" si="0"/>
        <v>4768.290791999999</v>
      </c>
    </row>
    <row r="8" spans="2:9" ht="15">
      <c r="B8" s="222" t="s">
        <v>246</v>
      </c>
      <c r="C8" s="223">
        <v>279437.237375</v>
      </c>
      <c r="D8" s="224">
        <v>167531.480822</v>
      </c>
      <c r="E8" s="224">
        <v>-1474.627905</v>
      </c>
      <c r="F8" s="224">
        <v>112562.879966</v>
      </c>
      <c r="G8" s="224">
        <v>312.352277</v>
      </c>
      <c r="H8" s="224">
        <v>122.07556699999999</v>
      </c>
      <c r="I8" s="224">
        <v>383.076648</v>
      </c>
    </row>
    <row r="9" spans="2:9" ht="15">
      <c r="B9" s="225" t="s">
        <v>247</v>
      </c>
      <c r="C9" s="226">
        <v>130417.22666099996</v>
      </c>
      <c r="D9" s="227">
        <v>87533.60445599999</v>
      </c>
      <c r="E9" s="227">
        <v>1799.187416</v>
      </c>
      <c r="F9" s="227">
        <v>40293.595304</v>
      </c>
      <c r="G9" s="227">
        <v>329.678653</v>
      </c>
      <c r="H9" s="227">
        <v>65.979369</v>
      </c>
      <c r="I9" s="227">
        <v>395.181463</v>
      </c>
    </row>
    <row r="10" spans="2:9" ht="15">
      <c r="B10" s="222" t="s">
        <v>248</v>
      </c>
      <c r="C10" s="223">
        <v>101638.37520499999</v>
      </c>
      <c r="D10" s="224">
        <v>48968.644605999994</v>
      </c>
      <c r="E10" s="224">
        <v>731.259105</v>
      </c>
      <c r="F10" s="224">
        <v>50855.11429799999</v>
      </c>
      <c r="G10" s="224">
        <v>101.691823</v>
      </c>
      <c r="H10" s="224">
        <v>19.255423</v>
      </c>
      <c r="I10" s="224">
        <v>962.40995</v>
      </c>
    </row>
    <row r="11" spans="2:9" ht="15">
      <c r="B11" s="225" t="s">
        <v>249</v>
      </c>
      <c r="C11" s="226">
        <v>89237.881257</v>
      </c>
      <c r="D11" s="227">
        <v>54089.397298</v>
      </c>
      <c r="E11" s="227">
        <v>1829.8966430000003</v>
      </c>
      <c r="F11" s="227">
        <v>32269.632817</v>
      </c>
      <c r="G11" s="227">
        <v>556.028266</v>
      </c>
      <c r="H11" s="227">
        <v>485.258089</v>
      </c>
      <c r="I11" s="227">
        <v>7.668144</v>
      </c>
    </row>
    <row r="12" spans="2:9" ht="15">
      <c r="B12" s="222" t="s">
        <v>250</v>
      </c>
      <c r="C12" s="223">
        <v>76583.379552</v>
      </c>
      <c r="D12" s="224">
        <v>19710.040996999996</v>
      </c>
      <c r="E12" s="224">
        <v>2336.5858390000003</v>
      </c>
      <c r="F12" s="224">
        <v>47435.439508999996</v>
      </c>
      <c r="G12" s="224">
        <v>2005.7073169999999</v>
      </c>
      <c r="H12" s="224">
        <v>4660.363283</v>
      </c>
      <c r="I12" s="224">
        <v>435.242607</v>
      </c>
    </row>
    <row r="13" spans="2:9" ht="15">
      <c r="B13" s="225" t="s">
        <v>251</v>
      </c>
      <c r="C13" s="226">
        <v>76296.98765899998</v>
      </c>
      <c r="D13" s="227">
        <v>-80.271943</v>
      </c>
      <c r="E13" s="227">
        <v>-1328.197962</v>
      </c>
      <c r="F13" s="227">
        <v>77688.62775399997</v>
      </c>
      <c r="G13" s="227">
        <v>14.745426</v>
      </c>
      <c r="H13" s="227">
        <v>2.084384</v>
      </c>
      <c r="I13" s="227">
        <v>0</v>
      </c>
    </row>
    <row r="14" spans="2:9" ht="25.5">
      <c r="B14" s="222" t="s">
        <v>252</v>
      </c>
      <c r="C14" s="223">
        <v>59809.298185</v>
      </c>
      <c r="D14" s="224">
        <v>30330.616186</v>
      </c>
      <c r="E14" s="224">
        <v>-4904.054109000001</v>
      </c>
      <c r="F14" s="224">
        <v>30674.117774000006</v>
      </c>
      <c r="G14" s="224">
        <v>3071.7335930000004</v>
      </c>
      <c r="H14" s="224">
        <v>199.856125</v>
      </c>
      <c r="I14" s="224">
        <v>437.028616</v>
      </c>
    </row>
    <row r="15" spans="2:9" ht="15">
      <c r="B15" s="225" t="s">
        <v>253</v>
      </c>
      <c r="C15" s="226">
        <v>55471.705634000005</v>
      </c>
      <c r="D15" s="227">
        <v>33218.083952</v>
      </c>
      <c r="E15" s="227">
        <v>969.698894</v>
      </c>
      <c r="F15" s="227">
        <v>20920.167612000005</v>
      </c>
      <c r="G15" s="227">
        <v>258.230168</v>
      </c>
      <c r="H15" s="227">
        <v>106.085577</v>
      </c>
      <c r="I15" s="227">
        <v>-0.560569</v>
      </c>
    </row>
    <row r="16" spans="2:9" ht="15">
      <c r="B16" s="222" t="s">
        <v>254</v>
      </c>
      <c r="C16" s="223">
        <v>50870.221238000006</v>
      </c>
      <c r="D16" s="224">
        <v>1722.7586649999998</v>
      </c>
      <c r="E16" s="224">
        <v>-557.3482700000002</v>
      </c>
      <c r="F16" s="224">
        <v>49653.321544</v>
      </c>
      <c r="G16" s="224">
        <v>34.730997</v>
      </c>
      <c r="H16" s="224">
        <v>16.647567</v>
      </c>
      <c r="I16" s="224">
        <v>0.110735</v>
      </c>
    </row>
    <row r="17" spans="2:9" ht="15">
      <c r="B17" s="225" t="s">
        <v>255</v>
      </c>
      <c r="C17" s="226">
        <v>48544.22253299999</v>
      </c>
      <c r="D17" s="227">
        <v>30052.216140999997</v>
      </c>
      <c r="E17" s="227">
        <v>8556.575165999999</v>
      </c>
      <c r="F17" s="227">
        <v>9171.348947999999</v>
      </c>
      <c r="G17" s="227">
        <v>276.22516500000006</v>
      </c>
      <c r="H17" s="227">
        <v>264.94105099999996</v>
      </c>
      <c r="I17" s="227">
        <v>222.916062</v>
      </c>
    </row>
    <row r="18" spans="2:9" ht="15">
      <c r="B18" s="222" t="s">
        <v>256</v>
      </c>
      <c r="C18" s="223">
        <v>47352.889692</v>
      </c>
      <c r="D18" s="224">
        <v>4852.141073999999</v>
      </c>
      <c r="E18" s="224">
        <v>659.8258860000001</v>
      </c>
      <c r="F18" s="224">
        <v>41717.563129999995</v>
      </c>
      <c r="G18" s="224">
        <v>100.170204</v>
      </c>
      <c r="H18" s="224">
        <v>23.069851999999997</v>
      </c>
      <c r="I18" s="224">
        <v>0.11954600000000001</v>
      </c>
    </row>
    <row r="19" spans="2:9" ht="15">
      <c r="B19" s="225" t="s">
        <v>257</v>
      </c>
      <c r="C19" s="226">
        <v>43734.015743</v>
      </c>
      <c r="D19" s="227">
        <v>31440.64029</v>
      </c>
      <c r="E19" s="227">
        <v>-796.517364</v>
      </c>
      <c r="F19" s="227">
        <v>13062.655194</v>
      </c>
      <c r="G19" s="227">
        <v>14.299100000000001</v>
      </c>
      <c r="H19" s="227">
        <v>-1.4845</v>
      </c>
      <c r="I19" s="227">
        <v>14.423022999999999</v>
      </c>
    </row>
    <row r="20" spans="2:9" ht="15">
      <c r="B20" s="222" t="s">
        <v>258</v>
      </c>
      <c r="C20" s="223">
        <v>41506.79111099999</v>
      </c>
      <c r="D20" s="224">
        <v>26851.766421</v>
      </c>
      <c r="E20" s="224">
        <v>72.332802</v>
      </c>
      <c r="F20" s="224">
        <v>14177.017128</v>
      </c>
      <c r="G20" s="224">
        <v>16.736949</v>
      </c>
      <c r="H20" s="224">
        <v>30.171321</v>
      </c>
      <c r="I20" s="224">
        <v>358.76649</v>
      </c>
    </row>
    <row r="21" spans="2:9" ht="15">
      <c r="B21" s="225" t="s">
        <v>259</v>
      </c>
      <c r="C21" s="226">
        <v>35209.929274999995</v>
      </c>
      <c r="D21" s="227">
        <v>23628.739211999997</v>
      </c>
      <c r="E21" s="227">
        <v>686.915101</v>
      </c>
      <c r="F21" s="227">
        <v>10595.156337</v>
      </c>
      <c r="G21" s="227">
        <v>202.20435500000002</v>
      </c>
      <c r="H21" s="227">
        <v>69.799007</v>
      </c>
      <c r="I21" s="227">
        <v>27.115263</v>
      </c>
    </row>
    <row r="22" spans="2:9" ht="15">
      <c r="B22" s="222" t="s">
        <v>277</v>
      </c>
      <c r="C22" s="223">
        <v>34560.505036</v>
      </c>
      <c r="D22" s="224">
        <v>18450.289428999997</v>
      </c>
      <c r="E22" s="224">
        <v>4216.614593</v>
      </c>
      <c r="F22" s="224">
        <v>11436.100142</v>
      </c>
      <c r="G22" s="224">
        <v>285.8815970000073</v>
      </c>
      <c r="H22" s="224">
        <v>145.697532</v>
      </c>
      <c r="I22" s="224">
        <v>25.921743</v>
      </c>
    </row>
    <row r="23" spans="2:9" ht="15">
      <c r="B23" s="225" t="s">
        <v>260</v>
      </c>
      <c r="C23" s="226">
        <v>24479.284346</v>
      </c>
      <c r="D23" s="227">
        <v>15322.134415999999</v>
      </c>
      <c r="E23" s="227">
        <v>117.26499900000002</v>
      </c>
      <c r="F23" s="227">
        <v>7447.478289</v>
      </c>
      <c r="G23" s="227">
        <v>16.769634</v>
      </c>
      <c r="H23" s="227">
        <v>3.590764</v>
      </c>
      <c r="I23" s="227">
        <v>1572.046244</v>
      </c>
    </row>
    <row r="24" spans="2:9" ht="15">
      <c r="B24" s="222" t="s">
        <v>261</v>
      </c>
      <c r="C24" s="223">
        <v>15735.459395999998</v>
      </c>
      <c r="D24" s="224">
        <v>9162.599014000001</v>
      </c>
      <c r="E24" s="224">
        <v>1371.887691</v>
      </c>
      <c r="F24" s="224">
        <v>5010.328566999999</v>
      </c>
      <c r="G24" s="224">
        <v>240.276045</v>
      </c>
      <c r="H24" s="224">
        <v>433.85733600000003</v>
      </c>
      <c r="I24" s="224">
        <v>-483.489257</v>
      </c>
    </row>
    <row r="25" spans="2:9" ht="15">
      <c r="B25" s="225" t="s">
        <v>262</v>
      </c>
      <c r="C25" s="226">
        <v>15644.607446</v>
      </c>
      <c r="D25" s="227">
        <v>5153.7340730000005</v>
      </c>
      <c r="E25" s="227">
        <v>-385.72825500000005</v>
      </c>
      <c r="F25" s="227">
        <v>10878.247807</v>
      </c>
      <c r="G25" s="227">
        <v>-2.792746</v>
      </c>
      <c r="H25" s="227">
        <v>1.141008</v>
      </c>
      <c r="I25" s="227">
        <v>0.005559000000000001</v>
      </c>
    </row>
    <row r="26" spans="2:9" ht="15">
      <c r="B26" s="222" t="s">
        <v>263</v>
      </c>
      <c r="C26" s="223">
        <v>14775.518898</v>
      </c>
      <c r="D26" s="224">
        <v>7759.668784999999</v>
      </c>
      <c r="E26" s="224">
        <v>217.56339000000003</v>
      </c>
      <c r="F26" s="224">
        <v>6232.087976000001</v>
      </c>
      <c r="G26" s="224">
        <v>79.464758</v>
      </c>
      <c r="H26" s="224">
        <v>85.97874</v>
      </c>
      <c r="I26" s="224">
        <v>400.755249</v>
      </c>
    </row>
    <row r="27" spans="2:9" ht="15">
      <c r="B27" s="225" t="s">
        <v>264</v>
      </c>
      <c r="C27" s="226">
        <v>10314.247603000002</v>
      </c>
      <c r="D27" s="227">
        <v>3717.456581000001</v>
      </c>
      <c r="E27" s="227">
        <v>120.749825</v>
      </c>
      <c r="F27" s="227">
        <v>6040.139421000001</v>
      </c>
      <c r="G27" s="227">
        <v>147.305752</v>
      </c>
      <c r="H27" s="227">
        <v>279.042748</v>
      </c>
      <c r="I27" s="227">
        <v>9.553276</v>
      </c>
    </row>
    <row r="28" spans="2:9" ht="15">
      <c r="B28" s="222" t="s">
        <v>265</v>
      </c>
      <c r="C28" s="223">
        <v>5242.510031999999</v>
      </c>
      <c r="D28" s="224">
        <v>1556.919658</v>
      </c>
      <c r="E28" s="224">
        <v>227.72101800000002</v>
      </c>
      <c r="F28" s="224">
        <v>3428.2495889999996</v>
      </c>
      <c r="G28" s="224">
        <v>10.109705</v>
      </c>
      <c r="H28" s="224">
        <v>19.510062</v>
      </c>
      <c r="I28" s="224">
        <v>0</v>
      </c>
    </row>
    <row r="29" spans="2:9" ht="15" customHeight="1" thickBot="1">
      <c r="B29" s="370" t="s">
        <v>278</v>
      </c>
      <c r="C29" s="228">
        <v>2715.351929</v>
      </c>
      <c r="D29" s="229">
        <v>122.386974</v>
      </c>
      <c r="E29" s="229">
        <v>18.489437</v>
      </c>
      <c r="F29" s="229">
        <v>18.052957</v>
      </c>
      <c r="G29" s="229">
        <v>0</v>
      </c>
      <c r="H29" s="229">
        <v>2556.4225610000003</v>
      </c>
      <c r="I29" s="229">
        <v>0</v>
      </c>
    </row>
    <row r="30" spans="2:9" ht="15.75" customHeight="1">
      <c r="B30" s="418" t="s">
        <v>189</v>
      </c>
      <c r="C30" s="448"/>
      <c r="D30" s="448"/>
      <c r="E30" s="448"/>
      <c r="F30" s="448"/>
      <c r="G30" s="448"/>
      <c r="H30" s="448"/>
      <c r="I30" s="448"/>
    </row>
    <row r="31" spans="2:9" ht="15.75" customHeight="1">
      <c r="B31" s="449"/>
      <c r="C31" s="449"/>
      <c r="D31" s="449"/>
      <c r="E31" s="449"/>
      <c r="F31" s="449"/>
      <c r="G31" s="449"/>
      <c r="H31" s="449"/>
      <c r="I31" s="449"/>
    </row>
    <row r="32" spans="2:9" ht="15.75" customHeight="1">
      <c r="B32" s="449"/>
      <c r="C32" s="449"/>
      <c r="D32" s="449"/>
      <c r="E32" s="449"/>
      <c r="F32" s="449"/>
      <c r="G32" s="449"/>
      <c r="H32" s="449"/>
      <c r="I32" s="449"/>
    </row>
    <row r="33" spans="2:9" ht="15.75" customHeight="1">
      <c r="B33" s="449"/>
      <c r="C33" s="449"/>
      <c r="D33" s="449"/>
      <c r="E33" s="449"/>
      <c r="F33" s="449"/>
      <c r="G33" s="449"/>
      <c r="H33" s="449"/>
      <c r="I33" s="449"/>
    </row>
    <row r="34" spans="2:9" ht="15.75" customHeight="1">
      <c r="B34" s="449"/>
      <c r="C34" s="449"/>
      <c r="D34" s="449"/>
      <c r="E34" s="449"/>
      <c r="F34" s="449"/>
      <c r="G34" s="449"/>
      <c r="H34" s="449"/>
      <c r="I34" s="449"/>
    </row>
    <row r="35" spans="2:9" ht="15.75" customHeight="1">
      <c r="B35" s="449"/>
      <c r="C35" s="449"/>
      <c r="D35" s="449"/>
      <c r="E35" s="449"/>
      <c r="F35" s="449"/>
      <c r="G35" s="449"/>
      <c r="H35" s="449"/>
      <c r="I35" s="449"/>
    </row>
    <row r="36" spans="2:9" ht="15.75" customHeight="1">
      <c r="B36" s="449"/>
      <c r="C36" s="449"/>
      <c r="D36" s="449"/>
      <c r="E36" s="449"/>
      <c r="F36" s="449"/>
      <c r="G36" s="449"/>
      <c r="H36" s="449"/>
      <c r="I36" s="449"/>
    </row>
    <row r="37" spans="2:9" ht="15.75" customHeight="1">
      <c r="B37" s="449"/>
      <c r="C37" s="449"/>
      <c r="D37" s="449"/>
      <c r="E37" s="449"/>
      <c r="F37" s="449"/>
      <c r="G37" s="449"/>
      <c r="H37" s="449"/>
      <c r="I37" s="449"/>
    </row>
    <row r="38" spans="2:9" ht="15.75" customHeight="1">
      <c r="B38" s="449"/>
      <c r="C38" s="449"/>
      <c r="D38" s="449"/>
      <c r="E38" s="449"/>
      <c r="F38" s="449"/>
      <c r="G38" s="449"/>
      <c r="H38" s="449"/>
      <c r="I38" s="449"/>
    </row>
    <row r="39" spans="2:9" ht="15.75" customHeight="1">
      <c r="B39" s="449"/>
      <c r="C39" s="449"/>
      <c r="D39" s="449"/>
      <c r="E39" s="449"/>
      <c r="F39" s="449"/>
      <c r="G39" s="449"/>
      <c r="H39" s="449"/>
      <c r="I39" s="449"/>
    </row>
    <row r="40" spans="2:9" ht="15.75" customHeight="1">
      <c r="B40" s="449"/>
      <c r="C40" s="449"/>
      <c r="D40" s="449"/>
      <c r="E40" s="449"/>
      <c r="F40" s="449"/>
      <c r="G40" s="449"/>
      <c r="H40" s="449"/>
      <c r="I40" s="449"/>
    </row>
  </sheetData>
  <sheetProtection/>
  <mergeCells count="8">
    <mergeCell ref="B30:I40"/>
    <mergeCell ref="B2:I2"/>
    <mergeCell ref="B3:I3"/>
    <mergeCell ref="D4:E4"/>
    <mergeCell ref="F4:G4"/>
    <mergeCell ref="H4:I4"/>
    <mergeCell ref="B4:B6"/>
    <mergeCell ref="C4:C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J58"/>
  <sheetViews>
    <sheetView showGridLines="0" zoomScale="110" zoomScaleNormal="110" zoomScalePageLayoutView="0" workbookViewId="0" topLeftCell="A1">
      <selection activeCell="A1" sqref="A1"/>
    </sheetView>
  </sheetViews>
  <sheetFormatPr defaultColWidth="67.50390625" defaultRowHeight="12.75"/>
  <cols>
    <col min="1" max="1" width="3.75390625" style="0" customWidth="1"/>
    <col min="2" max="2" width="52.00390625" style="0" bestFit="1" customWidth="1"/>
    <col min="3" max="3" width="9.50390625" style="0" bestFit="1" customWidth="1"/>
    <col min="4" max="4" width="11.125" style="0" bestFit="1" customWidth="1"/>
    <col min="5" max="5" width="13.50390625" style="0" bestFit="1" customWidth="1"/>
    <col min="6" max="6" width="13.625" style="0" bestFit="1" customWidth="1"/>
    <col min="7" max="7" width="9.00390625" style="0" bestFit="1" customWidth="1"/>
    <col min="8" max="10" width="67.50390625" style="12" customWidth="1"/>
  </cols>
  <sheetData>
    <row r="2" spans="2:7" ht="31.5" customHeight="1">
      <c r="B2" s="427" t="s">
        <v>192</v>
      </c>
      <c r="C2" s="427"/>
      <c r="D2" s="427"/>
      <c r="E2" s="427"/>
      <c r="F2" s="427"/>
      <c r="G2" s="427"/>
    </row>
    <row r="3" spans="2:7" ht="15.75" thickBot="1">
      <c r="B3" s="420" t="s">
        <v>15</v>
      </c>
      <c r="C3" s="420"/>
      <c r="D3" s="420"/>
      <c r="E3" s="420"/>
      <c r="F3" s="420"/>
      <c r="G3" s="420"/>
    </row>
    <row r="4" spans="2:10" ht="15.75" thickBot="1">
      <c r="B4" s="455" t="s">
        <v>239</v>
      </c>
      <c r="C4" s="109" t="s">
        <v>146</v>
      </c>
      <c r="D4" s="457" t="s">
        <v>54</v>
      </c>
      <c r="E4" s="458"/>
      <c r="F4" s="459"/>
      <c r="G4" s="109" t="s">
        <v>146</v>
      </c>
      <c r="H4" s="13"/>
      <c r="J4" s="13"/>
    </row>
    <row r="5" spans="2:10" ht="15.75" thickBot="1">
      <c r="B5" s="456"/>
      <c r="C5" s="110" t="s">
        <v>147</v>
      </c>
      <c r="D5" s="110" t="s">
        <v>148</v>
      </c>
      <c r="E5" s="110" t="s">
        <v>149</v>
      </c>
      <c r="F5" s="110" t="s">
        <v>150</v>
      </c>
      <c r="G5" s="110" t="s">
        <v>151</v>
      </c>
      <c r="H5" s="13"/>
      <c r="J5" s="13"/>
    </row>
    <row r="6" spans="2:7" ht="15.75" thickBot="1">
      <c r="B6" s="230" t="s">
        <v>8</v>
      </c>
      <c r="C6" s="231">
        <f>C7+C30</f>
        <v>1004996808.6910001</v>
      </c>
      <c r="D6" s="232">
        <f>D7+D30</f>
        <v>370302374.20500004</v>
      </c>
      <c r="E6" s="232">
        <f>E7+E30</f>
        <v>10457544.589</v>
      </c>
      <c r="F6" s="231">
        <f>F7+F30</f>
        <v>2687392.3040000005</v>
      </c>
      <c r="G6" s="232">
        <f>C6-D6-E6-F6</f>
        <v>621549497.593</v>
      </c>
    </row>
    <row r="7" spans="2:7" ht="15.75" thickBot="1">
      <c r="B7" s="230" t="s">
        <v>55</v>
      </c>
      <c r="C7" s="231">
        <f>SUM(C8:C29)</f>
        <v>979042052.524</v>
      </c>
      <c r="D7" s="232">
        <f>SUM(D8:D29)</f>
        <v>366310004.91700006</v>
      </c>
      <c r="E7" s="232">
        <f>SUM(E8:E29)</f>
        <v>10257905.257</v>
      </c>
      <c r="F7" s="231">
        <f>SUM(F8:F29)</f>
        <v>2668279.6530000004</v>
      </c>
      <c r="G7" s="232">
        <f>SUM(G8:G29)</f>
        <v>599805862.697</v>
      </c>
    </row>
    <row r="8" spans="2:7" ht="15">
      <c r="B8" s="233" t="s">
        <v>37</v>
      </c>
      <c r="C8" s="234">
        <v>159946594.164</v>
      </c>
      <c r="D8" s="235">
        <v>37945680.584</v>
      </c>
      <c r="E8" s="235">
        <v>1611270.644</v>
      </c>
      <c r="F8" s="234">
        <v>195802.874</v>
      </c>
      <c r="G8" s="235">
        <v>120193840.062</v>
      </c>
    </row>
    <row r="9" spans="2:7" ht="15">
      <c r="B9" s="236" t="s">
        <v>34</v>
      </c>
      <c r="C9" s="237">
        <v>309295243.615</v>
      </c>
      <c r="D9" s="238">
        <v>230702134.882</v>
      </c>
      <c r="E9" s="238">
        <v>1746389.27</v>
      </c>
      <c r="F9" s="237">
        <v>1901342.592</v>
      </c>
      <c r="G9" s="238">
        <v>74945376.87099999</v>
      </c>
    </row>
    <row r="10" spans="2:7" ht="15">
      <c r="B10" s="233" t="s">
        <v>40</v>
      </c>
      <c r="C10" s="234">
        <v>83335412.09799999</v>
      </c>
      <c r="D10" s="235">
        <v>12628583.084</v>
      </c>
      <c r="E10" s="235">
        <v>1815860.992</v>
      </c>
      <c r="F10" s="234">
        <v>408244.3</v>
      </c>
      <c r="G10" s="235">
        <v>68482723.72199999</v>
      </c>
    </row>
    <row r="11" spans="2:7" ht="15">
      <c r="B11" s="236" t="s">
        <v>35</v>
      </c>
      <c r="C11" s="237">
        <v>58072320.535000004</v>
      </c>
      <c r="D11" s="238">
        <v>441906.065</v>
      </c>
      <c r="E11" s="238">
        <v>177162.959</v>
      </c>
      <c r="F11" s="237">
        <v>7.666</v>
      </c>
      <c r="G11" s="238">
        <v>57453243.845000006</v>
      </c>
    </row>
    <row r="12" spans="2:7" ht="16.5">
      <c r="B12" s="357" t="s">
        <v>237</v>
      </c>
      <c r="C12" s="234">
        <v>57552468.374</v>
      </c>
      <c r="D12" s="235">
        <v>7307928.761</v>
      </c>
      <c r="E12" s="235">
        <v>253370.474</v>
      </c>
      <c r="F12" s="234">
        <v>2314.132</v>
      </c>
      <c r="G12" s="235">
        <v>49988855.007</v>
      </c>
    </row>
    <row r="13" spans="2:7" ht="30">
      <c r="B13" s="236" t="s">
        <v>38</v>
      </c>
      <c r="C13" s="237">
        <v>42815309.794999994</v>
      </c>
      <c r="D13" s="238">
        <v>3088812.047</v>
      </c>
      <c r="E13" s="238">
        <v>272767.422</v>
      </c>
      <c r="F13" s="237">
        <v>1657.206</v>
      </c>
      <c r="G13" s="238">
        <v>39452073.12</v>
      </c>
    </row>
    <row r="14" spans="2:7" ht="15">
      <c r="B14" s="233" t="s">
        <v>39</v>
      </c>
      <c r="C14" s="234">
        <v>41260054.232</v>
      </c>
      <c r="D14" s="235">
        <v>1399638.541</v>
      </c>
      <c r="E14" s="235">
        <v>703877.402</v>
      </c>
      <c r="F14" s="234">
        <v>8739.398</v>
      </c>
      <c r="G14" s="235">
        <v>39147798.891</v>
      </c>
    </row>
    <row r="15" spans="2:7" ht="15">
      <c r="B15" s="236" t="s">
        <v>44</v>
      </c>
      <c r="C15" s="237">
        <v>38936510.399000004</v>
      </c>
      <c r="D15" s="238">
        <v>6833198.205</v>
      </c>
      <c r="E15" s="238">
        <v>330294.455</v>
      </c>
      <c r="F15" s="237">
        <v>11693.276</v>
      </c>
      <c r="G15" s="238">
        <v>31761324.463000003</v>
      </c>
    </row>
    <row r="16" spans="2:7" ht="15">
      <c r="B16" s="233" t="s">
        <v>47</v>
      </c>
      <c r="C16" s="234">
        <v>37798336.864</v>
      </c>
      <c r="D16" s="235">
        <v>10110724.019</v>
      </c>
      <c r="E16" s="235">
        <v>164723.052</v>
      </c>
      <c r="F16" s="234">
        <v>3719.626</v>
      </c>
      <c r="G16" s="235">
        <v>27519170.167000003</v>
      </c>
    </row>
    <row r="17" spans="2:7" ht="15">
      <c r="B17" s="236" t="s">
        <v>43</v>
      </c>
      <c r="C17" s="237">
        <v>28053447.769</v>
      </c>
      <c r="D17" s="238">
        <v>4517831.908</v>
      </c>
      <c r="E17" s="238">
        <v>331289.95</v>
      </c>
      <c r="F17" s="237">
        <v>18752.891</v>
      </c>
      <c r="G17" s="238">
        <v>23185573.020000003</v>
      </c>
    </row>
    <row r="18" spans="2:7" ht="15">
      <c r="B18" s="233" t="s">
        <v>49</v>
      </c>
      <c r="C18" s="234">
        <v>22343950.278</v>
      </c>
      <c r="D18" s="235">
        <v>2071807.335</v>
      </c>
      <c r="E18" s="235">
        <v>355212.721</v>
      </c>
      <c r="F18" s="234">
        <v>17780.058</v>
      </c>
      <c r="G18" s="235">
        <v>19899150.164</v>
      </c>
    </row>
    <row r="19" spans="2:7" ht="30">
      <c r="B19" s="236" t="s">
        <v>36</v>
      </c>
      <c r="C19" s="237">
        <v>18159257.8</v>
      </c>
      <c r="D19" s="238">
        <v>178278.928</v>
      </c>
      <c r="E19" s="238">
        <v>87795.753</v>
      </c>
      <c r="F19" s="237">
        <v>0</v>
      </c>
      <c r="G19" s="238">
        <v>17893183.119</v>
      </c>
    </row>
    <row r="20" spans="2:7" ht="30">
      <c r="B20" s="233" t="s">
        <v>52</v>
      </c>
      <c r="C20" s="234">
        <v>18890124.542000003</v>
      </c>
      <c r="D20" s="235">
        <v>829400.169</v>
      </c>
      <c r="E20" s="235">
        <v>1415112.146</v>
      </c>
      <c r="F20" s="234">
        <v>96052.732</v>
      </c>
      <c r="G20" s="235">
        <v>16549559.495000003</v>
      </c>
    </row>
    <row r="21" spans="2:7" ht="15">
      <c r="B21" s="236" t="s">
        <v>48</v>
      </c>
      <c r="C21" s="237">
        <v>20576052.504</v>
      </c>
      <c r="D21" s="238">
        <v>8597034.342</v>
      </c>
      <c r="E21" s="238">
        <v>9907.725</v>
      </c>
      <c r="F21" s="237">
        <v>163.7</v>
      </c>
      <c r="G21" s="238">
        <v>11968946.737000002</v>
      </c>
    </row>
    <row r="22" spans="2:7" ht="15">
      <c r="B22" s="233" t="s">
        <v>46</v>
      </c>
      <c r="C22" s="234">
        <v>7755334.346</v>
      </c>
      <c r="D22" s="235">
        <v>1259862.591</v>
      </c>
      <c r="E22" s="235">
        <v>5889.64</v>
      </c>
      <c r="F22" s="234">
        <v>556.373</v>
      </c>
      <c r="G22" s="235">
        <v>6489025.742000001</v>
      </c>
    </row>
    <row r="23" spans="2:7" ht="15">
      <c r="B23" s="236" t="s">
        <v>42</v>
      </c>
      <c r="C23" s="237">
        <v>6157703.653999999</v>
      </c>
      <c r="D23" s="238">
        <v>67696.948</v>
      </c>
      <c r="E23" s="238">
        <v>20355.613</v>
      </c>
      <c r="F23" s="237">
        <v>476.503</v>
      </c>
      <c r="G23" s="238">
        <v>6069174.589999999</v>
      </c>
    </row>
    <row r="24" spans="2:7" ht="15">
      <c r="B24" s="233" t="s">
        <v>50</v>
      </c>
      <c r="C24" s="234">
        <v>5772170.771</v>
      </c>
      <c r="D24" s="235">
        <v>396085.749</v>
      </c>
      <c r="E24" s="235">
        <v>38445.725</v>
      </c>
      <c r="F24" s="234">
        <v>472.007</v>
      </c>
      <c r="G24" s="235">
        <v>5337167.29</v>
      </c>
    </row>
    <row r="25" spans="2:7" ht="30">
      <c r="B25" s="236" t="s">
        <v>53</v>
      </c>
      <c r="C25" s="237">
        <v>2547201.4729999998</v>
      </c>
      <c r="D25" s="238">
        <v>44209.579</v>
      </c>
      <c r="E25" s="238">
        <v>10113.238</v>
      </c>
      <c r="F25" s="237">
        <v>243.834</v>
      </c>
      <c r="G25" s="238">
        <v>2492634.8219999997</v>
      </c>
    </row>
    <row r="26" spans="2:7" ht="15">
      <c r="B26" s="233" t="s">
        <v>41</v>
      </c>
      <c r="C26" s="234">
        <v>1070496.798</v>
      </c>
      <c r="D26" s="235">
        <v>3796.86</v>
      </c>
      <c r="E26" s="235">
        <v>1213.141</v>
      </c>
      <c r="F26" s="234">
        <v>239.88</v>
      </c>
      <c r="G26" s="235">
        <v>1065246.917</v>
      </c>
    </row>
    <row r="27" spans="2:7" ht="16.5">
      <c r="B27" s="358" t="s">
        <v>238</v>
      </c>
      <c r="C27" s="237">
        <v>158346.214</v>
      </c>
      <c r="D27" s="238">
        <v>0</v>
      </c>
      <c r="E27" s="238">
        <v>0</v>
      </c>
      <c r="F27" s="237">
        <v>0</v>
      </c>
      <c r="G27" s="238">
        <v>158346.214</v>
      </c>
    </row>
    <row r="28" spans="2:7" ht="15">
      <c r="B28" s="233" t="s">
        <v>45</v>
      </c>
      <c r="C28" s="234">
        <v>16942577.345</v>
      </c>
      <c r="D28" s="239">
        <v>23671953.313</v>
      </c>
      <c r="E28" s="239">
        <v>767044.122</v>
      </c>
      <c r="F28" s="234">
        <v>14.797</v>
      </c>
      <c r="G28" s="239">
        <v>-7496434.887000002</v>
      </c>
    </row>
    <row r="29" spans="2:7" ht="15.75" thickBot="1">
      <c r="B29" s="359" t="s">
        <v>234</v>
      </c>
      <c r="C29" s="240">
        <v>1603138.954</v>
      </c>
      <c r="D29" s="241">
        <v>14213441.007</v>
      </c>
      <c r="E29" s="241">
        <v>139808.813</v>
      </c>
      <c r="F29" s="240">
        <v>5.808</v>
      </c>
      <c r="G29" s="241">
        <v>-12750116.673999999</v>
      </c>
    </row>
    <row r="30" spans="2:7" ht="15.75" thickBot="1">
      <c r="B30" s="230" t="s">
        <v>56</v>
      </c>
      <c r="C30" s="231">
        <f>SUM(C31:C51)</f>
        <v>25954756.167</v>
      </c>
      <c r="D30" s="232">
        <f>SUM(D31:D51)</f>
        <v>3992369.2879999997</v>
      </c>
      <c r="E30" s="242">
        <f>SUM(E31:E51)</f>
        <v>199639.3319999999</v>
      </c>
      <c r="F30" s="231">
        <f>SUM(F31:F51)</f>
        <v>19112.650999999998</v>
      </c>
      <c r="G30" s="231">
        <f>SUM(G31:G51)</f>
        <v>21743634.896000005</v>
      </c>
    </row>
    <row r="31" spans="2:7" ht="15">
      <c r="B31" s="233" t="s">
        <v>39</v>
      </c>
      <c r="C31" s="234">
        <v>4753966.922</v>
      </c>
      <c r="D31" s="239">
        <v>506904.15</v>
      </c>
      <c r="E31" s="239">
        <v>19242.351</v>
      </c>
      <c r="F31" s="234">
        <v>2855.326</v>
      </c>
      <c r="G31" s="239">
        <v>4224965.095000001</v>
      </c>
    </row>
    <row r="32" spans="2:7" ht="15">
      <c r="B32" s="243" t="s">
        <v>43</v>
      </c>
      <c r="C32" s="244">
        <v>4169178.645</v>
      </c>
      <c r="D32" s="245">
        <v>39910.454</v>
      </c>
      <c r="E32" s="245">
        <v>5180.774</v>
      </c>
      <c r="F32" s="244">
        <v>89.711</v>
      </c>
      <c r="G32" s="245">
        <v>4123997.7060000002</v>
      </c>
    </row>
    <row r="33" spans="2:7" ht="15">
      <c r="B33" s="233" t="s">
        <v>40</v>
      </c>
      <c r="C33" s="234">
        <v>4364584.194</v>
      </c>
      <c r="D33" s="239">
        <v>270056.147</v>
      </c>
      <c r="E33" s="239">
        <v>14681.332</v>
      </c>
      <c r="F33" s="234">
        <v>1452.627</v>
      </c>
      <c r="G33" s="239">
        <v>4078394.088</v>
      </c>
    </row>
    <row r="34" spans="2:7" ht="16.5">
      <c r="B34" s="360" t="s">
        <v>237</v>
      </c>
      <c r="C34" s="244">
        <v>2085072.9510000001</v>
      </c>
      <c r="D34" s="245">
        <v>105605.731</v>
      </c>
      <c r="E34" s="245">
        <v>5828.641</v>
      </c>
      <c r="F34" s="244">
        <v>37.66</v>
      </c>
      <c r="G34" s="245">
        <v>1973600.9190000002</v>
      </c>
    </row>
    <row r="35" spans="2:7" ht="30">
      <c r="B35" s="233" t="s">
        <v>38</v>
      </c>
      <c r="C35" s="234">
        <v>1352178.266</v>
      </c>
      <c r="D35" s="239">
        <v>55879.269</v>
      </c>
      <c r="E35" s="239">
        <v>3743.093</v>
      </c>
      <c r="F35" s="234">
        <v>118.366</v>
      </c>
      <c r="G35" s="239">
        <v>1292437.5380000002</v>
      </c>
    </row>
    <row r="36" spans="2:7" ht="15">
      <c r="B36" s="243" t="s">
        <v>47</v>
      </c>
      <c r="C36" s="244">
        <v>1282388.2019999998</v>
      </c>
      <c r="D36" s="245">
        <v>21268.704</v>
      </c>
      <c r="E36" s="245">
        <v>4876.666</v>
      </c>
      <c r="F36" s="244">
        <v>582.762</v>
      </c>
      <c r="G36" s="245">
        <v>1255660.0699999998</v>
      </c>
    </row>
    <row r="37" spans="2:7" ht="30">
      <c r="B37" s="233" t="s">
        <v>52</v>
      </c>
      <c r="C37" s="234">
        <v>1240190.341</v>
      </c>
      <c r="D37" s="239">
        <v>1880.385</v>
      </c>
      <c r="E37" s="239">
        <v>951.559</v>
      </c>
      <c r="F37" s="234">
        <v>8.646</v>
      </c>
      <c r="G37" s="239">
        <v>1237349.751</v>
      </c>
    </row>
    <row r="38" spans="2:7" ht="15">
      <c r="B38" s="243" t="s">
        <v>50</v>
      </c>
      <c r="C38" s="244">
        <v>1163044.616</v>
      </c>
      <c r="D38" s="245">
        <v>12110.64</v>
      </c>
      <c r="E38" s="245">
        <v>9480.043</v>
      </c>
      <c r="F38" s="244">
        <v>26.361</v>
      </c>
      <c r="G38" s="245">
        <v>1141427.572</v>
      </c>
    </row>
    <row r="39" spans="2:7" ht="15">
      <c r="B39" s="233" t="s">
        <v>37</v>
      </c>
      <c r="C39" s="234">
        <v>2095800.09</v>
      </c>
      <c r="D39" s="239">
        <v>1038676.731</v>
      </c>
      <c r="E39" s="239">
        <v>77031.252</v>
      </c>
      <c r="F39" s="234">
        <v>11085.459</v>
      </c>
      <c r="G39" s="239">
        <v>969006.648</v>
      </c>
    </row>
    <row r="40" spans="2:7" ht="15">
      <c r="B40" s="243" t="s">
        <v>34</v>
      </c>
      <c r="C40" s="244">
        <v>1439917.229</v>
      </c>
      <c r="D40" s="245">
        <v>543533.999</v>
      </c>
      <c r="E40" s="245">
        <v>17339.906</v>
      </c>
      <c r="F40" s="244">
        <v>46.448</v>
      </c>
      <c r="G40" s="245">
        <v>878996.8760000002</v>
      </c>
    </row>
    <row r="41" spans="2:7" ht="15">
      <c r="B41" s="233" t="s">
        <v>44</v>
      </c>
      <c r="C41" s="234">
        <v>806395.726</v>
      </c>
      <c r="D41" s="239">
        <v>130438.295</v>
      </c>
      <c r="E41" s="239">
        <v>8628.705</v>
      </c>
      <c r="F41" s="234">
        <v>1289.545</v>
      </c>
      <c r="G41" s="239">
        <v>666039.181</v>
      </c>
    </row>
    <row r="42" spans="2:7" ht="15">
      <c r="B42" s="243" t="s">
        <v>42</v>
      </c>
      <c r="C42" s="244">
        <v>270152.583</v>
      </c>
      <c r="D42" s="245">
        <v>960.071</v>
      </c>
      <c r="E42" s="245">
        <v>1742.378</v>
      </c>
      <c r="F42" s="244">
        <v>1.535</v>
      </c>
      <c r="G42" s="245">
        <v>267448.599</v>
      </c>
    </row>
    <row r="43" spans="2:7" ht="15">
      <c r="B43" s="233" t="s">
        <v>49</v>
      </c>
      <c r="C43" s="234">
        <v>223925.963</v>
      </c>
      <c r="D43" s="239">
        <v>1227.746</v>
      </c>
      <c r="E43" s="239">
        <v>382.908</v>
      </c>
      <c r="F43" s="234">
        <v>701.515</v>
      </c>
      <c r="G43" s="239">
        <v>221613.794</v>
      </c>
    </row>
    <row r="44" spans="2:7" ht="15">
      <c r="B44" s="243" t="s">
        <v>35</v>
      </c>
      <c r="C44" s="244">
        <v>168638.324</v>
      </c>
      <c r="D44" s="245">
        <v>1140.187</v>
      </c>
      <c r="E44" s="245">
        <v>1065.762</v>
      </c>
      <c r="F44" s="244">
        <v>0.874</v>
      </c>
      <c r="G44" s="245">
        <v>166431.501</v>
      </c>
    </row>
    <row r="45" spans="2:7" ht="30">
      <c r="B45" s="233" t="s">
        <v>53</v>
      </c>
      <c r="C45" s="234">
        <v>167790.778</v>
      </c>
      <c r="D45" s="239">
        <v>801.251</v>
      </c>
      <c r="E45" s="239">
        <v>249.65</v>
      </c>
      <c r="F45" s="234">
        <v>312.448</v>
      </c>
      <c r="G45" s="239">
        <v>166427.429</v>
      </c>
    </row>
    <row r="46" spans="2:7" ht="15">
      <c r="B46" s="243" t="s">
        <v>41</v>
      </c>
      <c r="C46" s="244">
        <v>112566.034</v>
      </c>
      <c r="D46" s="245">
        <v>398.366</v>
      </c>
      <c r="E46" s="245">
        <v>231.163</v>
      </c>
      <c r="F46" s="244">
        <v>0.315</v>
      </c>
      <c r="G46" s="245">
        <v>111936.19</v>
      </c>
    </row>
    <row r="47" spans="2:7" ht="15">
      <c r="B47" s="233" t="s">
        <v>45</v>
      </c>
      <c r="C47" s="234">
        <v>44702.522000000004</v>
      </c>
      <c r="D47" s="239">
        <v>2540.716</v>
      </c>
      <c r="E47" s="239">
        <v>49.685</v>
      </c>
      <c r="F47" s="234">
        <v>0</v>
      </c>
      <c r="G47" s="239">
        <v>42112.12100000001</v>
      </c>
    </row>
    <row r="48" spans="2:7" ht="15">
      <c r="B48" s="243" t="s">
        <v>48</v>
      </c>
      <c r="C48" s="244">
        <v>11879.616</v>
      </c>
      <c r="D48" s="245">
        <v>1678.208</v>
      </c>
      <c r="E48" s="245">
        <v>501.466</v>
      </c>
      <c r="F48" s="244">
        <v>35.017</v>
      </c>
      <c r="G48" s="245">
        <v>9664.925</v>
      </c>
    </row>
    <row r="49" spans="2:7" ht="15">
      <c r="B49" s="233" t="s">
        <v>46</v>
      </c>
      <c r="C49" s="234">
        <v>8289.063</v>
      </c>
      <c r="D49" s="239">
        <v>0</v>
      </c>
      <c r="E49" s="239">
        <v>12.769</v>
      </c>
      <c r="F49" s="234">
        <v>0</v>
      </c>
      <c r="G49" s="239">
        <v>8276.294</v>
      </c>
    </row>
    <row r="50" spans="2:7" ht="30">
      <c r="B50" s="243" t="s">
        <v>36</v>
      </c>
      <c r="C50" s="244">
        <v>5928.667</v>
      </c>
      <c r="D50" s="245">
        <v>402.695</v>
      </c>
      <c r="E50" s="245">
        <v>29.911</v>
      </c>
      <c r="F50" s="244">
        <v>0</v>
      </c>
      <c r="G50" s="245">
        <v>5496.061000000001</v>
      </c>
    </row>
    <row r="51" spans="2:7" ht="15">
      <c r="B51" s="233" t="s">
        <v>51</v>
      </c>
      <c r="C51" s="234">
        <v>188165.435</v>
      </c>
      <c r="D51" s="239">
        <v>1256955.543</v>
      </c>
      <c r="E51" s="239">
        <v>28389.318</v>
      </c>
      <c r="F51" s="234">
        <v>468.036</v>
      </c>
      <c r="G51" s="239">
        <v>-1097647.462</v>
      </c>
    </row>
    <row r="52" spans="2:7" ht="15.75" thickBot="1">
      <c r="B52" s="246"/>
      <c r="C52" s="247"/>
      <c r="D52" s="248"/>
      <c r="E52" s="248"/>
      <c r="F52" s="249"/>
      <c r="G52" s="250"/>
    </row>
    <row r="53" spans="2:7" ht="15.75" thickBot="1">
      <c r="B53" s="230" t="s">
        <v>57</v>
      </c>
      <c r="C53" s="251">
        <v>458047775.146</v>
      </c>
      <c r="D53" s="252">
        <v>0</v>
      </c>
      <c r="E53" s="252">
        <v>0</v>
      </c>
      <c r="F53" s="253">
        <v>0</v>
      </c>
      <c r="G53" s="254">
        <f>C53-D53-E53-F53</f>
        <v>458047775.146</v>
      </c>
    </row>
    <row r="54" spans="2:7" ht="18.75" customHeight="1">
      <c r="B54" s="460" t="s">
        <v>193</v>
      </c>
      <c r="C54" s="461"/>
      <c r="D54" s="461"/>
      <c r="E54" s="461"/>
      <c r="F54" s="461"/>
      <c r="G54" s="461"/>
    </row>
    <row r="55" spans="2:7" ht="15">
      <c r="B55" s="462"/>
      <c r="C55" s="462"/>
      <c r="D55" s="462"/>
      <c r="E55" s="462"/>
      <c r="F55" s="462"/>
      <c r="G55" s="462"/>
    </row>
    <row r="56" spans="2:7" ht="15">
      <c r="B56" s="462"/>
      <c r="C56" s="462"/>
      <c r="D56" s="462"/>
      <c r="E56" s="462"/>
      <c r="F56" s="462"/>
      <c r="G56" s="462"/>
    </row>
    <row r="57" spans="2:7" ht="15">
      <c r="B57" s="462"/>
      <c r="C57" s="462"/>
      <c r="D57" s="462"/>
      <c r="E57" s="462"/>
      <c r="F57" s="462"/>
      <c r="G57" s="462"/>
    </row>
    <row r="58" spans="2:7" ht="15">
      <c r="B58" s="462"/>
      <c r="C58" s="462"/>
      <c r="D58" s="462"/>
      <c r="E58" s="462"/>
      <c r="F58" s="462"/>
      <c r="G58" s="462"/>
    </row>
  </sheetData>
  <sheetProtection/>
  <mergeCells count="5">
    <mergeCell ref="B2:G2"/>
    <mergeCell ref="B3:G3"/>
    <mergeCell ref="B4:B5"/>
    <mergeCell ref="D4:F4"/>
    <mergeCell ref="B54:G5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Antonio Merla Lopez</dc:creator>
  <cp:keywords/>
  <dc:description/>
  <cp:lastModifiedBy>Usuario de Windows</cp:lastModifiedBy>
  <dcterms:created xsi:type="dcterms:W3CDTF">2020-08-07T20:47:12Z</dcterms:created>
  <dcterms:modified xsi:type="dcterms:W3CDTF">2022-08-02T23:55:52Z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HeaderStyleDefinitions">
    <vt:lpwstr/>
  </property>
  <property fmtid="{D5CDD505-2E9C-101B-9397-08002B2CF9AE}" pid="4" name="display_urn:schemas-microsoft-com:office:office#Editor">
    <vt:lpwstr>Cuenta del sistema</vt:lpwstr>
  </property>
  <property fmtid="{D5CDD505-2E9C-101B-9397-08002B2CF9AE}" pid="5" name="Order">
    <vt:lpwstr>111000.000000000</vt:lpwstr>
  </property>
  <property fmtid="{D5CDD505-2E9C-101B-9397-08002B2CF9AE}" pid="6" name="TemplateUrl">
    <vt:lpwstr/>
  </property>
  <property fmtid="{D5CDD505-2E9C-101B-9397-08002B2CF9AE}" pid="7" name="ArticleStartDate">
    <vt:lpwstr/>
  </property>
  <property fmtid="{D5CDD505-2E9C-101B-9397-08002B2CF9AE}" pid="8" name="ArticleByLine">
    <vt:lpwstr/>
  </property>
  <property fmtid="{D5CDD505-2E9C-101B-9397-08002B2CF9AE}" pid="9" name="PublishingImageCaption">
    <vt:lpwstr/>
  </property>
  <property fmtid="{D5CDD505-2E9C-101B-9397-08002B2CF9AE}" pid="10" name="PublishingPageLayout">
    <vt:lpwstr/>
  </property>
  <property fmtid="{D5CDD505-2E9C-101B-9397-08002B2CF9AE}" pid="11" name="xd_Signature">
    <vt:lpwstr/>
  </property>
  <property fmtid="{D5CDD505-2E9C-101B-9397-08002B2CF9AE}" pid="12" name="PublishingPageImage">
    <vt:lpwstr/>
  </property>
  <property fmtid="{D5CDD505-2E9C-101B-9397-08002B2CF9AE}" pid="13" name="SummaryLinks">
    <vt:lpwstr/>
  </property>
  <property fmtid="{D5CDD505-2E9C-101B-9397-08002B2CF9AE}" pid="14" name="xd_ProgID">
    <vt:lpwstr/>
  </property>
  <property fmtid="{D5CDD505-2E9C-101B-9397-08002B2CF9AE}" pid="15" name="SummaryLinks2">
    <vt:lpwstr/>
  </property>
  <property fmtid="{D5CDD505-2E9C-101B-9397-08002B2CF9AE}" pid="16" name="display_urn:schemas-microsoft-com:office:office#Author">
    <vt:lpwstr>Cuenta del sistema</vt:lpwstr>
  </property>
  <property fmtid="{D5CDD505-2E9C-101B-9397-08002B2CF9AE}" pid="17" name="ContentTypeId">
    <vt:lpwstr>0x010100091312CCEED875468FA62782CCE530D0</vt:lpwstr>
  </property>
  <property fmtid="{D5CDD505-2E9C-101B-9397-08002B2CF9AE}" pid="18" name="TaxCatchAll">
    <vt:lpwstr/>
  </property>
  <property fmtid="{D5CDD505-2E9C-101B-9397-08002B2CF9AE}" pid="19" name="lcf76f155ced4ddcb4097134ff3c332f">
    <vt:lpwstr/>
  </property>
  <property fmtid="{D5CDD505-2E9C-101B-9397-08002B2CF9AE}" pid="20" name="display_urn">
    <vt:lpwstr>Cuenta del sistema</vt:lpwstr>
  </property>
  <property fmtid="{D5CDD505-2E9C-101B-9397-08002B2CF9AE}" pid="21" name="PublishingContact">
    <vt:lpwstr/>
  </property>
  <property fmtid="{D5CDD505-2E9C-101B-9397-08002B2CF9AE}" pid="22" name="PublishingRollupImage">
    <vt:lpwstr/>
  </property>
  <property fmtid="{D5CDD505-2E9C-101B-9397-08002B2CF9AE}" pid="23" name="Audience">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PublishingVariationRelationshipLinkFieldID">
    <vt:lpwstr/>
  </property>
  <property fmtid="{D5CDD505-2E9C-101B-9397-08002B2CF9AE}" pid="29" name="PublishingContactName">
    <vt:lpwstr/>
  </property>
  <property fmtid="{D5CDD505-2E9C-101B-9397-08002B2CF9AE}" pid="30" name="PublishingContactEmail">
    <vt:lpwstr/>
  </property>
  <property fmtid="{D5CDD505-2E9C-101B-9397-08002B2CF9AE}" pid="31" name="_SourceUrl">
    <vt:lpwstr/>
  </property>
  <property fmtid="{D5CDD505-2E9C-101B-9397-08002B2CF9AE}" pid="32" name="_SharedFileIndex">
    <vt:lpwstr/>
  </property>
  <property fmtid="{D5CDD505-2E9C-101B-9397-08002B2CF9AE}" pid="33" name="Comments">
    <vt:lpwstr/>
  </property>
</Properties>
</file>