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697" activeTab="0"/>
  </bookViews>
  <sheets>
    <sheet name="Índice" sheetId="1" r:id="rId1"/>
    <sheet name="I. Recaudación" sheetId="2" r:id="rId2"/>
    <sheet name="II.1 Factura Electrónica" sheetId="3" r:id="rId3"/>
    <sheet name="II.2 Firma Electrónica" sheetId="4" r:id="rId4"/>
    <sheet name="II.3 Contribuyentes Activos" sheetId="5" r:id="rId5"/>
    <sheet name="II.4 Devoluciones" sheetId="6" r:id="rId6"/>
    <sheet name="II.5 RégimenIncorporaciónFiscal" sheetId="7" r:id="rId7"/>
    <sheet name="III.1 Declaraciones anuales" sheetId="8" r:id="rId8"/>
    <sheet name="III.2 Número de pagos por medio" sheetId="9" r:id="rId9"/>
    <sheet name="III.3 Pagos por tipo de contrib" sheetId="10" r:id="rId10"/>
    <sheet name="III.4 Operaciones comercio ext" sheetId="11" r:id="rId11"/>
    <sheet name="IV.1 Control de obligaciones" sheetId="12" r:id="rId12"/>
    <sheet name="IV.2 Actos de Fiscalización" sheetId="13" r:id="rId13"/>
    <sheet name="IV.3.1 Cartera de créditos" sheetId="14" r:id="rId14"/>
    <sheet name="IV.3.2 Importe recuperado" sheetId="15" r:id="rId15"/>
    <sheet name="IV.4 Juicios" sheetId="16" r:id="rId16"/>
    <sheet name="V.1 Corrupción Honestidad" sheetId="17" r:id="rId17"/>
    <sheet name="V.2 Imagen SAT" sheetId="18" r:id="rId18"/>
    <sheet name="V.3 Costo de la recaudación" sheetId="19" r:id="rId19"/>
    <sheet name="1" sheetId="20" state="hidden" r:id="rId20"/>
    <sheet name="V.4.1 FACLA" sheetId="21" r:id="rId21"/>
    <sheet name="V.4.2 FIDEMICA" sheetId="22" r:id="rId22"/>
    <sheet name="V.5.1 PAMC Art. 10" sheetId="23" r:id="rId23"/>
    <sheet name="V.5.2 PAMC Art. 21" sheetId="24" r:id="rId24"/>
    <sheet name="VI.1 Evolución del Personal" sheetId="25" r:id="rId25"/>
    <sheet name="VI.2 Derechos Mineros" sheetId="26" r:id="rId26"/>
  </sheets>
  <definedNames>
    <definedName name="_xlnm.Print_Area" localSheetId="19">'1'!#REF!</definedName>
    <definedName name="_xlnm.Print_Area" localSheetId="1">'I. Recaudación'!$A$1:$N$73</definedName>
    <definedName name="_xlnm.Print_Area" localSheetId="5">'II.4 Devoluciones'!$I$1:$M$26</definedName>
    <definedName name="_xlnm.Print_Area" localSheetId="6">'II.5 RégimenIncorporaciónFiscal'!$A$3:$J$43</definedName>
    <definedName name="_xlnm.Print_Area" localSheetId="8">'III.2 Número de pagos por medio'!$A$1:$H$41</definedName>
    <definedName name="_xlnm.Print_Area" localSheetId="9">'III.3 Pagos por tipo de contrib'!$A$1:$G$25</definedName>
    <definedName name="_xlnm.Print_Area" localSheetId="10">'III.4 Operaciones comercio ext'!$B$2:$O$37</definedName>
    <definedName name="_xlnm.Print_Area" localSheetId="0">'Índice'!$A$1:$J$26</definedName>
    <definedName name="_xlnm.Print_Area" localSheetId="11">'IV.1 Control de obligaciones'!$A$1:$O$43</definedName>
    <definedName name="_xlnm.Print_Area" localSheetId="13">'IV.3.1 Cartera de créditos'!$A$1:$H$27</definedName>
    <definedName name="_xlnm.Print_Area" localSheetId="14">'IV.3.2 Importe recuperado'!$A$1:$G$28</definedName>
    <definedName name="_xlnm.Print_Area" localSheetId="15">'IV.4 Juicios'!$A$1:$W$52</definedName>
    <definedName name="_xlnm.Print_Area" localSheetId="16">'V.1 Corrupción Honestidad'!$A$3:$D$18</definedName>
    <definedName name="_xlnm.Print_Area" localSheetId="17">'V.2 Imagen SAT'!$B$3:$M$27</definedName>
    <definedName name="_xlnm.Print_Area" localSheetId="18">'V.3 Costo de la recaudación'!$A$1:$H$28</definedName>
    <definedName name="_xlnm.Print_Area" localSheetId="20">'V.4.1 FACLA'!$A$1:$G$57</definedName>
    <definedName name="_xlnm.Print_Area" localSheetId="21">'V.4.2 FIDEMICA'!$A$1:$G$54</definedName>
    <definedName name="_xlnm.Print_Area" localSheetId="22">'V.5.1 PAMC Art. 10'!$A$1:$H$19</definedName>
    <definedName name="_xlnm.Print_Area" localSheetId="23">'V.5.2 PAMC Art. 21'!$A$1:$F$46</definedName>
    <definedName name="_xlnm.Print_Area" localSheetId="24">'VI.1 Evolución del Personal'!$A$1:$L$20</definedName>
    <definedName name="_xlnm.Print_Area" localSheetId="25">'VI.2 Derechos Mineros'!$A$2:$C$18</definedName>
    <definedName name="_xlnm.Print_Titles" localSheetId="0">'Índice'!$1:$6</definedName>
  </definedNames>
  <calcPr fullCalcOnLoad="1"/>
</workbook>
</file>

<file path=xl/sharedStrings.xml><?xml version="1.0" encoding="utf-8"?>
<sst xmlns="http://schemas.openxmlformats.org/spreadsheetml/2006/main" count="887" uniqueCount="454">
  <si>
    <t>Año</t>
  </si>
  <si>
    <t>Plazas</t>
  </si>
  <si>
    <t>Honorarios</t>
  </si>
  <si>
    <t>Eventuales</t>
  </si>
  <si>
    <t>Total de empleados</t>
  </si>
  <si>
    <t>Personas físicas</t>
  </si>
  <si>
    <t>Asalariados</t>
  </si>
  <si>
    <t>Concepto</t>
  </si>
  <si>
    <t>Con relación al PIB</t>
  </si>
  <si>
    <t>Contribuyentes activos</t>
  </si>
  <si>
    <t>Juicios</t>
  </si>
  <si>
    <t>Devoluciones</t>
  </si>
  <si>
    <t>Fiscalización</t>
  </si>
  <si>
    <t>Actos de fiscalización</t>
  </si>
  <si>
    <t>Programa Anual de Mejora Continua</t>
  </si>
  <si>
    <t>Millones de pesos</t>
  </si>
  <si>
    <t>Total</t>
  </si>
  <si>
    <t>Efectivo</t>
  </si>
  <si>
    <t>Virtual</t>
  </si>
  <si>
    <t>Importe mensual recuperado
Cartera de Créditos</t>
  </si>
  <si>
    <t>Ene</t>
  </si>
  <si>
    <t>Feb</t>
  </si>
  <si>
    <t>Mar</t>
  </si>
  <si>
    <t>Porcentaje</t>
  </si>
  <si>
    <t>Indicador</t>
  </si>
  <si>
    <t>Valor que implica mejora</t>
  </si>
  <si>
    <t>Resultado observado</t>
  </si>
  <si>
    <t>≤ 1</t>
  </si>
  <si>
    <t>Costo de cumplimiento de obligaciones fiscales</t>
  </si>
  <si>
    <t>Tiempo en el cumplimiento de obligaciones fiscales</t>
  </si>
  <si>
    <t>Meta</t>
  </si>
  <si>
    <t>Avance</t>
  </si>
  <si>
    <t>Eficacia de la fiscalización grandes contribuyentes</t>
  </si>
  <si>
    <t xml:space="preserve">Recaudación secundaria por actos de fiscalización a grandes contribuyentes </t>
  </si>
  <si>
    <t>Costo de la recaudación</t>
  </si>
  <si>
    <t>Pesos por cada 100 pesos recaudados</t>
  </si>
  <si>
    <t>Costo de la recaudación bruta aduanera</t>
  </si>
  <si>
    <t>Miles de pesos</t>
  </si>
  <si>
    <t>Miles de inscripciones</t>
  </si>
  <si>
    <t>Calificación</t>
  </si>
  <si>
    <t>Juicios ganados por el SAT a grandes contribuyentes en sentencias definitivas</t>
  </si>
  <si>
    <t>Cobertura de capacitación</t>
  </si>
  <si>
    <t>Percepción del Servicio Canal Telefónico</t>
  </si>
  <si>
    <t>Promedio en una escala de 0 a 100</t>
  </si>
  <si>
    <t>Percepción del Servicio Chat uno a uno</t>
  </si>
  <si>
    <t>Combate a la corrupción</t>
  </si>
  <si>
    <t>Imagen General del SAT</t>
  </si>
  <si>
    <t>Otros</t>
  </si>
  <si>
    <t>Costo de la Recaudación Neta</t>
  </si>
  <si>
    <t>Tiempo promedio de espera del contribuyente</t>
  </si>
  <si>
    <t>Minutos</t>
  </si>
  <si>
    <t>Unidad</t>
  </si>
  <si>
    <t>Índice</t>
  </si>
  <si>
    <t>Fórmula</t>
  </si>
  <si>
    <t>Ingresos Tributarios Netos Administrados por el SAT recaudados al periodo que se reporta / Recaudación estimada de Ingresos Tributarios Netos Administrados por el SAT en la Ley de Ingresos de la Federación al periodo que se reporta</t>
  </si>
  <si>
    <t>Recaudación bruta acumulada de los nuevos contribuyentes inscritos en el año anterior obtenidos al periodo / Recaudación bruta acumulada de los nuevos contribuyentes del mismo periodo del año anterior inscritos en el RFC en el año previo a la recaudación</t>
  </si>
  <si>
    <t>(Recaudación secundaria efectivamente cobrada al periodo por actos de fiscalización / Recaudación secundaria efectivamente cobrada al mismo periodo del año anterior por actos de fiscalización)</t>
  </si>
  <si>
    <t>(Recaudación obtenida al periodo de contribuyentes fiscalizados en el año anterior / Recaudación obtenida del mismo periodo del año anterior de contribuyentes fiscalizados en el año previo)</t>
  </si>
  <si>
    <t>((Gasto total ejercido por el SAT / Ingresos Tributarios Netos Administrados por el SAT) / (Gasto total ejercido por el SAT al mismo periodo del año anterior / Ingresos Tributarios Netos Administrados por el SAT recaudados al mismo periodo del año anterior))</t>
  </si>
  <si>
    <t>(Promedio del costo de cumplimiento al contribuyente para atender sus obligaciones fiscales al periodo que se reporta / Promedio del costo de cumplimiento al contribuyente para atender sus obligaciones fiscales al mismo periodo del año anterior)</t>
  </si>
  <si>
    <t>(Promedio de tiempo de cumplimiento al contribuyente para atender sus obligaciones fiscales al periodo que se reporta / Promedio de tiempo de cumplimiento al contribuyente para atender sus obligaciones fiscales al mismo periodo del año anterior)</t>
  </si>
  <si>
    <t>Factura electrónica</t>
  </si>
  <si>
    <t>Emisores</t>
  </si>
  <si>
    <t>Ingresos</t>
  </si>
  <si>
    <t>Facturas</t>
  </si>
  <si>
    <t>Control de obligaciones</t>
  </si>
  <si>
    <t>Actos por Caídas Recaudatorias</t>
  </si>
  <si>
    <t>Recaudación por actos de Control de Obligaciones</t>
  </si>
  <si>
    <t>Disminución de pagos</t>
  </si>
  <si>
    <t>Recaudación por Control de Obligaciones</t>
  </si>
  <si>
    <t>Requerimientos</t>
  </si>
  <si>
    <t>Cartas Invitación y Exhorto</t>
  </si>
  <si>
    <t>Correo electrónico</t>
  </si>
  <si>
    <t>Entrevistas</t>
  </si>
  <si>
    <t>Mensajes de voz y texto</t>
  </si>
  <si>
    <t>Número</t>
  </si>
  <si>
    <t>≥1</t>
  </si>
  <si>
    <t>≤1</t>
  </si>
  <si>
    <t>(Millones de pesos)</t>
  </si>
  <si>
    <t>Eficacia de la fiscalización de comercio exterior</t>
  </si>
  <si>
    <t>Recaudación secundaria por actos de fiscalización de comercio exterior</t>
  </si>
  <si>
    <t>Número de inscripciones realizadas al RFC</t>
  </si>
  <si>
    <t>Número de certificados</t>
  </si>
  <si>
    <t>%Buena</t>
  </si>
  <si>
    <t>%Regular</t>
  </si>
  <si>
    <t>%Mala</t>
  </si>
  <si>
    <t>I.</t>
  </si>
  <si>
    <t>Firma electrónica</t>
  </si>
  <si>
    <t xml:space="preserve">% Variación </t>
  </si>
  <si>
    <t>II.</t>
  </si>
  <si>
    <t>Declaraciones anuales</t>
  </si>
  <si>
    <t>Pagos por medio de recepción</t>
  </si>
  <si>
    <t>Pagos por tipo de contribuyente</t>
  </si>
  <si>
    <t>Operaciones de comercio exterior</t>
  </si>
  <si>
    <t>III.</t>
  </si>
  <si>
    <t>Cobranza</t>
  </si>
  <si>
    <t>IV.</t>
  </si>
  <si>
    <t>V.</t>
  </si>
  <si>
    <t>VI.</t>
  </si>
  <si>
    <t>Ingresos tributarios</t>
  </si>
  <si>
    <t>Ingresos tributarios administrados por el SAT</t>
  </si>
  <si>
    <t>Impuesto sobre la Renta (ISR)</t>
  </si>
  <si>
    <t>Impuesto al Valor Agregado (IVA)</t>
  </si>
  <si>
    <t>Impuesto Especial sobre Producción y Servicios (IEPS)</t>
  </si>
  <si>
    <t>V. Transparencia y rendición de cuentas</t>
  </si>
  <si>
    <t>Fideicomisos</t>
  </si>
  <si>
    <t>VI. Estructura y recursos humanos</t>
  </si>
  <si>
    <t>Evolución del personal ocupado por tipo de contratación</t>
  </si>
  <si>
    <t>Unidad de medida</t>
  </si>
  <si>
    <t>Fuente: SAT.</t>
  </si>
  <si>
    <t>Datos preliminares sujetos a revisión.</t>
  </si>
  <si>
    <t>II</t>
  </si>
  <si>
    <t>I</t>
  </si>
  <si>
    <t>IV</t>
  </si>
  <si>
    <t>III</t>
  </si>
  <si>
    <t>Documento en papel</t>
  </si>
  <si>
    <t>Internet</t>
  </si>
  <si>
    <t>Ventanilla</t>
  </si>
  <si>
    <t>Trimestre</t>
  </si>
  <si>
    <t>Morales</t>
  </si>
  <si>
    <t>Físicas</t>
  </si>
  <si>
    <t>Actos por Meta Recaudatoria</t>
  </si>
  <si>
    <t>Actos de Control de Obligaciones</t>
  </si>
  <si>
    <t>Número de Actos</t>
  </si>
  <si>
    <t>SAT</t>
  </si>
  <si>
    <t>Importe de la cartera                 (millones de pesos)</t>
  </si>
  <si>
    <t>Número de créditos fiscales</t>
  </si>
  <si>
    <t>Cartera de créditos generados</t>
  </si>
  <si>
    <t>Variación %</t>
  </si>
  <si>
    <t>Importe recuperado</t>
  </si>
  <si>
    <t xml:space="preserve">BALANCE GENERAL </t>
  </si>
  <si>
    <t>%</t>
  </si>
  <si>
    <t>Activo Total</t>
  </si>
  <si>
    <t>Activo fijo</t>
  </si>
  <si>
    <t>n.a.</t>
  </si>
  <si>
    <t>Pasivo Total</t>
  </si>
  <si>
    <t>n.s.</t>
  </si>
  <si>
    <t>Patrimonio</t>
  </si>
  <si>
    <t>FLUJO DE EFECTIVO</t>
  </si>
  <si>
    <t>SALDO INICIAL ENERO</t>
  </si>
  <si>
    <t>TOTAL DE INGRESOS</t>
  </si>
  <si>
    <t xml:space="preserve">Aportaciones </t>
  </si>
  <si>
    <t xml:space="preserve">TOTAL EGRESOS </t>
  </si>
  <si>
    <t>Servicios de revisión no intrusiva</t>
  </si>
  <si>
    <t>SALDO FINAL</t>
  </si>
  <si>
    <t>n.s. No significativo</t>
  </si>
  <si>
    <t xml:space="preserve">n.a. No aplica </t>
  </si>
  <si>
    <t xml:space="preserve">Inversiones </t>
  </si>
  <si>
    <t xml:space="preserve">Acumulado </t>
  </si>
  <si>
    <t xml:space="preserve">Índice de solvencia </t>
  </si>
  <si>
    <t>Las sumas pueden no coincidir con el redondeo.</t>
  </si>
  <si>
    <t>FIDEMICA Situación Financiera</t>
  </si>
  <si>
    <t xml:space="preserve">FIDEMICA. Cartera de Inversiones </t>
  </si>
  <si>
    <t>Total de pagos</t>
  </si>
  <si>
    <t>Importe recuperado Cartera de Créditos</t>
  </si>
  <si>
    <t>Cifras preliminares sujetas a revisión.</t>
  </si>
  <si>
    <t>Mes</t>
  </si>
  <si>
    <t xml:space="preserve">FACLA Recursos aplicados </t>
  </si>
  <si>
    <t>Anticipos de infraestructura</t>
  </si>
  <si>
    <t>Actos de fiscalización terminados</t>
  </si>
  <si>
    <t>Presupuesto ejercido en la Función Fiscalizadora</t>
  </si>
  <si>
    <t>Cifras cobradas</t>
  </si>
  <si>
    <t>Rentabilidad de la fiscalización</t>
  </si>
  <si>
    <t>Periodo</t>
  </si>
  <si>
    <t>Factura Electrónica</t>
  </si>
  <si>
    <t>Millones</t>
  </si>
  <si>
    <t>Personas morales</t>
  </si>
  <si>
    <t>mar</t>
  </si>
  <si>
    <t>jun</t>
  </si>
  <si>
    <t>sep</t>
  </si>
  <si>
    <t>dic</t>
  </si>
  <si>
    <t>Monto</t>
  </si>
  <si>
    <t xml:space="preserve">Juicios </t>
  </si>
  <si>
    <t>Juicios de amparo contra actos</t>
  </si>
  <si>
    <t xml:space="preserve">Número de juicios </t>
  </si>
  <si>
    <t>Monto (Millones de pesos)</t>
  </si>
  <si>
    <t>1ra. Instancia</t>
  </si>
  <si>
    <t>Segunda instancia</t>
  </si>
  <si>
    <t>Definitivas</t>
  </si>
  <si>
    <t>Total de Juicios</t>
  </si>
  <si>
    <t xml:space="preserve">% favorable al SAT </t>
  </si>
  <si>
    <t>Favorables al SAT</t>
  </si>
  <si>
    <t>% favorables</t>
  </si>
  <si>
    <t>Desfavorables al SAT</t>
  </si>
  <si>
    <t>% desfavorables</t>
  </si>
  <si>
    <t>Recaudación del RIF</t>
  </si>
  <si>
    <t>Estímulos Fiscales del RIF 1/</t>
  </si>
  <si>
    <t xml:space="preserve">   ISR</t>
  </si>
  <si>
    <t xml:space="preserve">   IVA</t>
  </si>
  <si>
    <t xml:space="preserve">   IEPS</t>
  </si>
  <si>
    <t>Sector</t>
  </si>
  <si>
    <t>Comercio al por menor</t>
  </si>
  <si>
    <t>Otros servicios excepto actividades de gobierno</t>
  </si>
  <si>
    <t>Transportes, correos y almacenamiento</t>
  </si>
  <si>
    <t>Industrias manufactureras</t>
  </si>
  <si>
    <t>Comercio al por mayor</t>
  </si>
  <si>
    <t>Servicios de alojamiento temporal y de preparación de alimentos y bebidas</t>
  </si>
  <si>
    <t>Servicios profesionales, científicos y técnicos</t>
  </si>
  <si>
    <t>Construcción</t>
  </si>
  <si>
    <t>Servicios de apoyo a los negocios y manejo de desechos y servicios de remediación</t>
  </si>
  <si>
    <t xml:space="preserve">Otros </t>
  </si>
  <si>
    <t>Servicios inmobiliarios y de alquiler de bienes muebles e intangibles</t>
  </si>
  <si>
    <t>Servicio de esparcimiento culturales y deportivos y otros servicios recreativos</t>
  </si>
  <si>
    <t>Información en medios masivos</t>
  </si>
  <si>
    <t>Servicios educativos</t>
  </si>
  <si>
    <t>Servicios de  salud y asistencia social</t>
  </si>
  <si>
    <t>Agricultura, ganadería, aprovechamiento forestal,  pesca y caza</t>
  </si>
  <si>
    <t>Servicios financieros y de seguros</t>
  </si>
  <si>
    <t>Actividades de gobierno y de organismos internacionales y extraterritoriales</t>
  </si>
  <si>
    <t xml:space="preserve">Minería </t>
  </si>
  <si>
    <t>Electricidad, agua y suministro de gas por ductos al consumidor final</t>
  </si>
  <si>
    <t>Dirección de corporativos y empresas</t>
  </si>
  <si>
    <t>Porciento del total</t>
  </si>
  <si>
    <t>Egresos</t>
  </si>
  <si>
    <t>Millones de operaciones</t>
  </si>
  <si>
    <t>Número de contribuyentes con Firma Electrónica</t>
  </si>
  <si>
    <t>Número de declaraciones</t>
  </si>
  <si>
    <t>Pedimentos</t>
  </si>
  <si>
    <t>IVA</t>
  </si>
  <si>
    <t>IGI</t>
  </si>
  <si>
    <t>DTA</t>
  </si>
  <si>
    <t>IEPS</t>
  </si>
  <si>
    <t>ISAN</t>
  </si>
  <si>
    <t>ISR</t>
  </si>
  <si>
    <t>Fuente: SHCP.</t>
  </si>
  <si>
    <t>Evolución personal ocupado</t>
  </si>
  <si>
    <t>Régimen de Incorporación Fiscal</t>
  </si>
  <si>
    <t>Temas</t>
  </si>
  <si>
    <t>Tablas del Informe Tributario y de Gestión</t>
  </si>
  <si>
    <t>2011-2012</t>
  </si>
  <si>
    <t>Número de Pagos por medio de recepción</t>
  </si>
  <si>
    <t>Número de Pagos por tipo de contribuyente</t>
  </si>
  <si>
    <t>Control de Obligaciones</t>
  </si>
  <si>
    <t>Número de juicios</t>
  </si>
  <si>
    <t>Fuente: Cálculos propios con base en datos de la SHCP y del SAT.</t>
  </si>
  <si>
    <t>Los totales pueden no coincidir debido al redondeo.</t>
  </si>
  <si>
    <t>Las sumas pueden no coincidir por el redondeo.</t>
  </si>
  <si>
    <t>Cifras preliminares.</t>
  </si>
  <si>
    <t>Porcentajes redondeados al entero más próximo.</t>
  </si>
  <si>
    <t>2011-2013</t>
  </si>
  <si>
    <t>2011-2014</t>
  </si>
  <si>
    <t>2011-2015</t>
  </si>
  <si>
    <t>Recaudación por tipo de acto  de Control de Obligaciones</t>
  </si>
  <si>
    <t>Autodeclaraciones</t>
  </si>
  <si>
    <t>Reconocimientos en menos de 3 horas</t>
  </si>
  <si>
    <t>Resto de Reconocimientos</t>
  </si>
  <si>
    <t>Total de Reconocimientos</t>
  </si>
  <si>
    <t>Periodo acumulado</t>
  </si>
  <si>
    <t>Monto Total</t>
  </si>
  <si>
    <t>Número de contribuyentes</t>
  </si>
  <si>
    <t>Certificados emitidos de Firma Electrónica</t>
  </si>
  <si>
    <t>Facturas *</t>
  </si>
  <si>
    <t>Deudores diversos</t>
  </si>
  <si>
    <r>
      <t xml:space="preserve">Mayor detalle de la </t>
    </r>
    <r>
      <rPr>
        <b/>
        <sz val="7"/>
        <color indexed="8"/>
        <rFont val="Soberana Sans"/>
        <family val="3"/>
      </rPr>
      <t>información de ingresos</t>
    </r>
    <r>
      <rPr>
        <sz val="7"/>
        <color indexed="8"/>
        <rFont val="Soberana Sans"/>
        <family val="3"/>
      </rPr>
      <t xml:space="preserve"> puede ser consultada en la siguiente liga:</t>
    </r>
  </si>
  <si>
    <r>
      <t xml:space="preserve">Mayor detalle de la </t>
    </r>
    <r>
      <rPr>
        <b/>
        <sz val="7"/>
        <color indexed="8"/>
        <rFont val="Soberana Sans"/>
        <family val="3"/>
      </rPr>
      <t>información de gestión</t>
    </r>
    <r>
      <rPr>
        <sz val="7"/>
        <color indexed="8"/>
        <rFont val="Soberana Sans"/>
        <family val="3"/>
      </rPr>
      <t xml:space="preserve"> puede ser consultada en la siguiente liga:</t>
    </r>
  </si>
  <si>
    <t>3/ Sistema electrónico del SAT a través del cual los contribuyentes del Régimen de Incorporación Fiscal, entre otras personas físicas, llevan su contabilidad y pueden generar facturas electrónicas.</t>
  </si>
  <si>
    <t>2/ La cifra forma parte del total del cuadro de Universo de Contribuyentes Activos Registrado.</t>
  </si>
  <si>
    <t>Distribución de los contribuyentes del RIF por sector de actividad económica 2/</t>
  </si>
  <si>
    <t>Uso del aplicativo "Mis Cuentas" 3/</t>
  </si>
  <si>
    <t>Las cifras podrían diferir debido al redondeo</t>
  </si>
  <si>
    <t xml:space="preserve">(Millones de pesos) </t>
  </si>
  <si>
    <t>Notas:</t>
  </si>
  <si>
    <t>Cifras preliminares sujetas a revisión</t>
  </si>
  <si>
    <t>Fuente: SAT</t>
  </si>
  <si>
    <t xml:space="preserve">Eficacia de la fiscalización otros contribuyentes  2/                          </t>
  </si>
  <si>
    <t>Otros contribuyentes.- Son aquellas personas físicas y morales que fueron sujetos a actos de fiscalización por parte de la Administración General de Auditoría Fiscal Federal</t>
  </si>
  <si>
    <t>Indicador de honestidad por experiencia en servicios
(IHES A-SAT)</t>
  </si>
  <si>
    <t>Saldo inicial enero</t>
  </si>
  <si>
    <t>Total de ingresos</t>
  </si>
  <si>
    <t>Total de egresos</t>
  </si>
  <si>
    <t>Devoluciones por saldos a favor de los contribuyentes</t>
  </si>
  <si>
    <t>Variación Real (%)</t>
  </si>
  <si>
    <t>Absoluta</t>
  </si>
  <si>
    <t>Relativa (%)</t>
  </si>
  <si>
    <t>Devoluciones totales</t>
  </si>
  <si>
    <t>Tributarios</t>
  </si>
  <si>
    <t>Renta</t>
  </si>
  <si>
    <t>Valor Agregado</t>
  </si>
  <si>
    <t>Diferencia</t>
  </si>
  <si>
    <t>Devoluciones de los principales impuestos, ISR e IVA</t>
  </si>
  <si>
    <t>Var. Real
(%)</t>
  </si>
  <si>
    <t>2008</t>
  </si>
  <si>
    <t>2009</t>
  </si>
  <si>
    <t>2010</t>
  </si>
  <si>
    <t>2011</t>
  </si>
  <si>
    <t>2012</t>
  </si>
  <si>
    <t>2013</t>
  </si>
  <si>
    <t>2014</t>
  </si>
  <si>
    <t>2015</t>
  </si>
  <si>
    <t>2016</t>
  </si>
  <si>
    <t>2011-2016</t>
  </si>
  <si>
    <t>Derechos mineros</t>
  </si>
  <si>
    <t>Recaudación Derechos a la Minería</t>
  </si>
  <si>
    <t>Minería (Arts. 262 al 275 de la LFD)</t>
  </si>
  <si>
    <t>Concesiones y asignaciones mineras (Arts. 263 al 267 de la LFD)</t>
  </si>
  <si>
    <t>Derecho especial sobre minería (Art. 268 de la LFD)</t>
  </si>
  <si>
    <t>Derecho adicional sobre minería (Art. 269 de la LFD)</t>
  </si>
  <si>
    <t>Neta</t>
  </si>
  <si>
    <t>Derecho extraordinario sobre minería (Art. 270 de la LFD)</t>
  </si>
  <si>
    <t>Debido a la nueva mecánica para calcular los Ingresos Tributarios administrados por el SAT a partir del 4o trimestre de 2015, se adecuaron los resultados de años anteriores, por lo que no son comparables con publicaciones previas.</t>
  </si>
  <si>
    <t>A partir de 2015 el ISR considera datos de ISR de contratistas y asignatarios.</t>
  </si>
  <si>
    <t>Calificación media anual acumulada</t>
  </si>
  <si>
    <t>2011-2017</t>
  </si>
  <si>
    <t>ITNASAT *</t>
  </si>
  <si>
    <t>Tenencia</t>
  </si>
  <si>
    <t>Rendimientos petroleros</t>
  </si>
  <si>
    <t>A partir de 2015 el ISR considera datos de ISR de contratistas y asignatarios. 
Toda la serie del ISR considera el IMPAC.</t>
  </si>
  <si>
    <t>* Nota: Debido a la nueva mecánica de cálculo de los ITNASAT a partir del 4o trimestre de 2015, se adecuaron los resultados de años anteriores, por lo que no son comparables con publicaciones previas.</t>
  </si>
  <si>
    <t>Vigilancia de cumplimiento</t>
  </si>
  <si>
    <t>Buzón Tributario</t>
  </si>
  <si>
    <t>Total *</t>
  </si>
  <si>
    <t>Evolución de la recaudación</t>
  </si>
  <si>
    <t>Recaudación de nuevos contribuyentes</t>
  </si>
  <si>
    <t>Costo de operación</t>
  </si>
  <si>
    <t>Eficacia de la fiscalización de hidrocarburos</t>
  </si>
  <si>
    <t>Recaudación secundaria por actos de fiscalización a contribuyentes relacionados con el sector hidrocarburos</t>
  </si>
  <si>
    <t>Promedio de recaudación secundaria por acto de fiscalización de métodos sustantivos concluidos por autocorrección a otros contribuyentes  2/</t>
  </si>
  <si>
    <t>Promedio de recaudación secundaria por acto de fiscalización de métodos sustantivos a contribuyentes de comercio exterior</t>
  </si>
  <si>
    <t>Promedio de recaudación secundaria por acto de fiscalización a contribuyentes relacionados con el sector de hidrocarburos</t>
  </si>
  <si>
    <t>Ingresos tributarios de los nuevos contribuyentes</t>
  </si>
  <si>
    <t>Percepción de la facilidad de los principales trámites y servicios del SAT</t>
  </si>
  <si>
    <t>Percepción de la facilidad de los principales trámites y servicios de comercio exterior a través de las aduanas del país</t>
  </si>
  <si>
    <t>Recepción de Declaraciones Anuales</t>
  </si>
  <si>
    <t>Recaudación por empleado</t>
  </si>
  <si>
    <t>2017</t>
  </si>
  <si>
    <t>Anticipos a proveedores</t>
  </si>
  <si>
    <t>Activo Fijo</t>
  </si>
  <si>
    <t>Saldo final</t>
  </si>
  <si>
    <t>Otros gastos*</t>
  </si>
  <si>
    <t>2011 considera cifras acumuladas desde 2004</t>
  </si>
  <si>
    <t>Millones de contribuyentes</t>
  </si>
  <si>
    <t>FACLA Situación Financiera</t>
  </si>
  <si>
    <t>n.a. No aplica</t>
  </si>
  <si>
    <t>Por ejercer</t>
  </si>
  <si>
    <t>2011-2018</t>
  </si>
  <si>
    <t>Promedio de calificación de la honestidad en trámites y servicios recurrentes que brinda el SAT y que realiza directamente el contribuyente. (Escala de calificación del 0 al 10, donde 0 representa alta corrupción y 10 total honestidad).</t>
  </si>
  <si>
    <t>Recaudación secundaria por actos de fiscalización a otros contribuyentes  2/</t>
  </si>
  <si>
    <t>Recuperación de la cartera de créditos fiscales 3/</t>
  </si>
  <si>
    <t>Indicador de honestidad por experiencia en servicios</t>
  </si>
  <si>
    <t>Promedio de recaudación secundaria por acto de fiscalización de métodos profundos concluidos por autocorrección a grandes contribuyentes</t>
  </si>
  <si>
    <t>Juicios ganados por el SAT a otros contribuyentes en sentencias definitivas  4/</t>
  </si>
  <si>
    <t>2018</t>
  </si>
  <si>
    <t>Proyectos estratégicos</t>
  </si>
  <si>
    <t>Proyectos de mejora</t>
  </si>
  <si>
    <t>1/ Estimación realizada con base en: 
a) Reducción del ISR contemplado en el artículo 111 de la Ley del Impuesto sobre la Renta, así como las disposiciones del artículo 23 de la Ley de Ingresos de la Federación.
b) "Decreto que compila diversos beneficios fiscales y establece medidas de simplificación administrativa", publicado en el Diario Oficial de la Federación el 26 de diciembre de 2013, a través del cual se otorga a los contribuyentes que tributan en el Régimen de Incorporación Fiscal, un estímulo fiscal consistente en una cantidad equivalente al 100% del Impuesto al Valor Agregado y del Impuesto Especial sobre Producción y Servicios, que deba trasladarse en la enajenación de bienes o prestación de servicios, que se efectúen con el público en general.
c) "Decreto por el que se otorgan beneficios fiscales a quienes tributen en el Régimen de Incorporación Fiscal", publicado en el Diario Oficial de la Federación el 10 de septiembre de 2014, a través del cual se otorga a los contribuyentes que tributan en el Régimen de Incorporación Fiscal, estímulos fiscales en materia del Impuesto al Valor Agregado y del Impuesto Especial sobre Producción y Servicios. 
d) “Decreto por el que se amplían los beneficios fiscales a los contribuyentes del Régimen de Incorporación Fiscal” publicado en el Diario Oficial de la Federación el 11 de marzo de 2015, a través del cual amplía la aplicación de la reducción del 100% del ISR, IVA y IEPS.
Fuente: SAT</t>
  </si>
  <si>
    <t>Acumulado al mes de diciembre de cada año</t>
  </si>
  <si>
    <t>generadas de años anteriores</t>
  </si>
  <si>
    <t>* 2011 considera 1,133.2 millones de facturas</t>
  </si>
  <si>
    <t>http://presto.hacienda.gob.mx/EstoporLayout/estadisticas.jsp</t>
  </si>
  <si>
    <t>http://omawww.sat.gob.mx/cifras_sat/Paginas/inicio.html</t>
  </si>
  <si>
    <r>
      <t>Fuente:</t>
    </r>
    <r>
      <rPr>
        <sz val="10"/>
        <color indexed="8"/>
        <rFont val="Montserrat"/>
        <family val="0"/>
      </rPr>
      <t xml:space="preserve"> SAT</t>
    </r>
  </si>
  <si>
    <r>
      <t xml:space="preserve">Porcentaje de cumplimiento </t>
    </r>
    <r>
      <rPr>
        <b/>
        <vertAlign val="subscript"/>
        <sz val="9"/>
        <rFont val="Montserrat"/>
        <family val="0"/>
      </rPr>
      <t>1</t>
    </r>
  </si>
  <si>
    <r>
      <t>1/</t>
    </r>
    <r>
      <rPr>
        <sz val="9"/>
        <rFont val="Montserrat"/>
        <family val="0"/>
      </rPr>
      <t xml:space="preserve"> El porcentaje de cumplimiento puede no coincidir debido a redondeo.</t>
    </r>
  </si>
  <si>
    <r>
      <t>2/</t>
    </r>
    <r>
      <rPr>
        <sz val="9"/>
        <rFont val="Montserrat"/>
        <family val="0"/>
      </rPr>
      <t xml:space="preserve"> No incluye cifras reportadas por la Administración General de Grandes Contribuyentes y considera sólo datos de las administraciones desconcentradas de la AGAFF.</t>
    </r>
  </si>
  <si>
    <r>
      <t xml:space="preserve">4/ </t>
    </r>
    <r>
      <rPr>
        <sz val="9"/>
        <rFont val="Montserrat"/>
        <family val="0"/>
      </rPr>
      <t>Primera y segunda instancias; no incluye grandes contribuyentes.</t>
    </r>
  </si>
  <si>
    <r>
      <t xml:space="preserve">Porcentaje de cumplimiento </t>
    </r>
    <r>
      <rPr>
        <b/>
        <vertAlign val="subscript"/>
        <sz val="9"/>
        <rFont val="Montserrat"/>
        <family val="0"/>
      </rPr>
      <t>1/</t>
    </r>
  </si>
  <si>
    <r>
      <t xml:space="preserve">Recaudación por combate a la evasión </t>
    </r>
    <r>
      <rPr>
        <vertAlign val="subscript"/>
        <sz val="9"/>
        <rFont val="Montserrat"/>
        <family val="0"/>
      </rPr>
      <t>2/</t>
    </r>
  </si>
  <si>
    <r>
      <t>Efectividad de la fiscalización</t>
    </r>
    <r>
      <rPr>
        <vertAlign val="subscript"/>
        <sz val="9"/>
        <rFont val="Montserrat"/>
        <family val="0"/>
      </rPr>
      <t xml:space="preserve"> 3/</t>
    </r>
  </si>
  <si>
    <t>Recaudación derivada de operaciones de comercio exterior</t>
  </si>
  <si>
    <t>(Número de actos)</t>
  </si>
  <si>
    <t>(Costo por peso invertido)</t>
  </si>
  <si>
    <t>(Millones de pesos )</t>
  </si>
  <si>
    <t>(Porcentaje)</t>
  </si>
  <si>
    <t>Programa Anual de Mejora Continua del SAT 2019 (Art. 10 LSAT)</t>
  </si>
  <si>
    <t>Programa Anual de Mejora Continua del SAT 2019 (Art. 21 LSAT)</t>
  </si>
  <si>
    <t>2019</t>
  </si>
  <si>
    <t>Índice de juicios ganados por el SAT a otros contribuyentes en sentencias definitivas en número</t>
  </si>
  <si>
    <t>Índice de juicios ganados por el SAT a otros contribuyentes en sentencias definitivas en monto</t>
  </si>
  <si>
    <t>Intereses *</t>
  </si>
  <si>
    <t>Proyectos de continuidad operativa</t>
  </si>
  <si>
    <r>
      <t xml:space="preserve">Otros gastos </t>
    </r>
    <r>
      <rPr>
        <sz val="9"/>
        <color indexed="8"/>
        <rFont val="Montserrat"/>
        <family val="0"/>
      </rPr>
      <t>**</t>
    </r>
  </si>
  <si>
    <t>*Incluye otros ingresos.</t>
  </si>
  <si>
    <t>Ejercido hasta 
2018</t>
  </si>
  <si>
    <t>De continuidad operativa</t>
  </si>
  <si>
    <t>Estratégicos</t>
  </si>
  <si>
    <t>De mejora</t>
  </si>
  <si>
    <t>Otros gastos *</t>
  </si>
  <si>
    <t>2011-2019</t>
  </si>
  <si>
    <t xml:space="preserve">Total </t>
  </si>
  <si>
    <t>Operaciones</t>
  </si>
  <si>
    <t>Cancelación de CSD</t>
  </si>
  <si>
    <t>Pedimentos de importación</t>
  </si>
  <si>
    <t>Pedimentos de exportación</t>
  </si>
  <si>
    <t>Variación real</t>
  </si>
  <si>
    <t>(Número)</t>
  </si>
  <si>
    <t>% Var</t>
  </si>
  <si>
    <t>Histórico Anual, 2010 - 2019</t>
  </si>
  <si>
    <t>Trimestral, 2009-2019</t>
  </si>
  <si>
    <t>Acumulado trimestral, 2010 - 2019</t>
  </si>
  <si>
    <t>Recaudación observada</t>
  </si>
  <si>
    <t>Programa de la recaudación</t>
  </si>
  <si>
    <t>Ingresos Tributarios Netos Administrados por el SAT</t>
  </si>
  <si>
    <t>Abr</t>
  </si>
  <si>
    <t>May</t>
  </si>
  <si>
    <t>Jun</t>
  </si>
  <si>
    <t>Inversiones en valores</t>
  </si>
  <si>
    <t>1/ El porcentaje de cumplimiento y el valor observado puede no coincidir debido a redondeo.</t>
  </si>
  <si>
    <t>2/ Considera cifras de las Administraciones Generales de: Auditoría Fiscal Federal (AGAFF), Auditoría de Comercio Exterior (AGACE), Grandes Contribuyentes (AGGC) y de Hidrocarburos (AGH)</t>
  </si>
  <si>
    <t>3/ Contribuyentes fiscalizados son todos aquellos que fueron sujetos a revisión con motivo de las facultades de comprobación de las áreas fiscalizadoras del SAT en 2018.</t>
  </si>
  <si>
    <t>Imagen del SAT</t>
  </si>
  <si>
    <t>IV. Fiscalización</t>
  </si>
  <si>
    <t>I. Recaudación</t>
  </si>
  <si>
    <t>II. Servicios al Contribuyente</t>
  </si>
  <si>
    <t>III. Declaraciones y Pagos</t>
  </si>
  <si>
    <t>Jul</t>
  </si>
  <si>
    <t>Ago</t>
  </si>
  <si>
    <t>Sep</t>
  </si>
  <si>
    <t>Cuarto trimestre 2019</t>
  </si>
  <si>
    <t>Enero - diciembre, 2011 - 2019</t>
  </si>
  <si>
    <t>Enero-diciembre, 2011 - 2019</t>
  </si>
  <si>
    <t>Enero - diciembre, 2018 - 2019</t>
  </si>
  <si>
    <t>Enero - diciembre, 2005 - 2019</t>
  </si>
  <si>
    <t>Enero - diciembre, 2019</t>
  </si>
  <si>
    <t>Enero - diciembre, 2012 - 2019</t>
  </si>
  <si>
    <t>Enero - diciembre, 2009-2019</t>
  </si>
  <si>
    <t>Enero - diciembre, 2010-2019</t>
  </si>
  <si>
    <t>Enero - diciembre, 2010 - 2019</t>
  </si>
  <si>
    <t>Enero - diciembre, 2015 - 2019</t>
  </si>
  <si>
    <t>Enero - diciembre, 2002 - 2019</t>
  </si>
  <si>
    <t>Oct</t>
  </si>
  <si>
    <t>Nov</t>
  </si>
  <si>
    <t>Dic</t>
  </si>
  <si>
    <t>* La recuperación de cartera de créditos considera 58.6 millones de pesos de pagos de ejercicios anteriores a 2019.</t>
  </si>
  <si>
    <t>Enero - diciembre, 2007 - 2019</t>
  </si>
  <si>
    <t>Enero-diciembre, 2006 - 2019</t>
  </si>
  <si>
    <t>Diciembre</t>
  </si>
  <si>
    <t>Dic 19 vs  Dic 18</t>
  </si>
  <si>
    <t>Efectivo, bancos e Inversiones</t>
  </si>
  <si>
    <t>Enero - Diciembre
2018</t>
  </si>
  <si>
    <t>Enero - Diciembre
2019</t>
  </si>
  <si>
    <t>**Corresponde a honorarios fiduciarios, gastos notariales, servicio de custodio y paridad cambiaria.</t>
  </si>
  <si>
    <t>Monto 
Contratado
a Diciembre 2019</t>
  </si>
  <si>
    <t>Ejercido 
Enero-Diciembre
2019</t>
  </si>
  <si>
    <t>Saldo final al 31 de Diciembre de 2019 vs obligaciones contractuales es de 3.63</t>
  </si>
  <si>
    <t>*Corresponde a honorarios fiduciarios, gastos notariales, servicio de custodio y paridad cambiaria.</t>
  </si>
  <si>
    <t>Enero - Diciembre 2018</t>
  </si>
  <si>
    <t>Enero - Diciembre 2019</t>
  </si>
  <si>
    <t>**Corresponde a honorarios fiduciarios, erogaciones derivadas del cumplimiento de las obligaciones a cargo del Fideicomiso, indemnización constitucional, salarios caídos y accesorios y paridad cambiaria.</t>
  </si>
  <si>
    <t>Ejercido 
Enero - Diciembre
2019</t>
  </si>
  <si>
    <t>Saldo final al 31 de Diciembre 2019 vs obligaciones contractuales es de 4.99</t>
  </si>
  <si>
    <t>* Corresponde a honorarios fiduciarios, erogaciones derivadas del cumplimiento de las obligaciones a cargo del Fideicomiso, indemnización constitucional, salarios caídos y accesorios y paridad cambiaria.</t>
  </si>
  <si>
    <t>Al cuarto trimestre</t>
  </si>
  <si>
    <r>
      <t>3/</t>
    </r>
    <r>
      <rPr>
        <sz val="10"/>
        <rFont val="Montserrat"/>
        <family val="0"/>
      </rPr>
      <t xml:space="preserve"> El avance considera 58.6 millones de pesos de pagos de ejercicios anteriores a 2019.</t>
    </r>
  </si>
  <si>
    <t>Enero - diciembre, 2008 - 2019</t>
  </si>
  <si>
    <t>Histórico anual, 1990 - 2019</t>
  </si>
  <si>
    <t>Histórico anual, 2001 - 2019</t>
  </si>
  <si>
    <t>1/ Incluye IETU, IDE, ICE, CNC, ISAN  y Accesorios.</t>
  </si>
  <si>
    <t>2/ Incluye Contribuciones de Mejoras, Derechos, Productos y Aprovechamientos.</t>
  </si>
  <si>
    <r>
      <t xml:space="preserve">No Tributarios </t>
    </r>
    <r>
      <rPr>
        <b/>
        <vertAlign val="superscript"/>
        <sz val="9"/>
        <rFont val="Montserrat"/>
        <family val="0"/>
      </rPr>
      <t>2/</t>
    </r>
  </si>
  <si>
    <r>
      <t xml:space="preserve">Otros </t>
    </r>
    <r>
      <rPr>
        <vertAlign val="superscript"/>
        <sz val="9"/>
        <rFont val="Montserrat"/>
        <family val="0"/>
      </rPr>
      <t>1/</t>
    </r>
  </si>
  <si>
    <t>Promedio Anual, 2003 - 2019</t>
  </si>
  <si>
    <t>Diciembre 2018 - 2019</t>
  </si>
  <si>
    <t>Histórico Anual, 2002 - 2019</t>
  </si>
  <si>
    <t>Operaciones de reconocimiento</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</si>
</sst>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p_t_a_-;\-* #,##0.00\ _p_t_a_-;_-* &quot;-&quot;??\ _p_t_a_-;_-@_-"/>
    <numFmt numFmtId="165" formatCode="#,##0.0"/>
    <numFmt numFmtId="166" formatCode="0.0%"/>
    <numFmt numFmtId="167" formatCode="_-[$€-2]* #,##0.00_-;\-[$€-2]* #,##0.00_-;_-[$€-2]* &quot;-&quot;??_-"/>
    <numFmt numFmtId="168" formatCode="_-* #,##0\ _$_-;\-* #,##0\ _$_-;_-* &quot;-&quot;\ _$_-;_-@_-"/>
    <numFmt numFmtId="169" formatCode="_-* #,##0\ _$_-;\-* #,##0\ _$_-;_-* &quot;-&quot;??\ _$_-;_-@_-"/>
    <numFmt numFmtId="170" formatCode="_(* #,##0.00_);_(* \(#,##0.00\);_(* &quot;-&quot;??_);_(@_)"/>
    <numFmt numFmtId="171" formatCode="_-* #,##0.00\ _$_-;\-* #,##0.00\ _$_-;_-* &quot;-&quot;??\ _$_-;_-@_-"/>
    <numFmt numFmtId="172" formatCode="General_)"/>
    <numFmt numFmtId="173" formatCode="0.0"/>
    <numFmt numFmtId="174" formatCode="#,##0;[Red]#,##0"/>
    <numFmt numFmtId="175" formatCode="0.0;[Red]0.0"/>
    <numFmt numFmtId="176" formatCode="#,##0.00;[Red]#,##0.00"/>
    <numFmt numFmtId="177" formatCode="0.000"/>
    <numFmt numFmtId="178" formatCode="_-* #,##0_-;\-* #,##0_-;_-* &quot;-&quot;??_-;_-@_-"/>
    <numFmt numFmtId="179" formatCode="_-* #,##0.000_-;\-* #,##0.000_-;_-* &quot;-&quot;??_-;_-@_-"/>
    <numFmt numFmtId="180" formatCode="&quot;$&quot;#,##0"/>
    <numFmt numFmtId="181" formatCode="_-* #,##0.0_-;\-* #,##0.0_-;_-* &quot;-&quot;??_-;_-@_-"/>
    <numFmt numFmtId="182" formatCode="#,##0.000"/>
    <numFmt numFmtId="183" formatCode="_-[$€]* #,##0.00_-;\-[$€]* #,##0.00_-;_-[$€]* &quot;-&quot;??_-;_-@_-"/>
    <numFmt numFmtId="184" formatCode="_(* #,##0_);_(* \(#,##0\);_(* &quot;-&quot;??_);_(@_)"/>
    <numFmt numFmtId="185" formatCode="0.00000000"/>
    <numFmt numFmtId="186" formatCode="#,##0.0,,"/>
    <numFmt numFmtId="187" formatCode="_-&quot;$&quot;* #,##0.0_-;\-&quot;$&quot;* #,##0.0_-;_-&quot;$&quot;* &quot;-&quot;?_-;_-@_-"/>
    <numFmt numFmtId="188" formatCode="#,##0.0;[Red]#,##0.0"/>
    <numFmt numFmtId="189" formatCode="0.0000000"/>
    <numFmt numFmtId="190" formatCode="0.000000"/>
    <numFmt numFmtId="191" formatCode="0.00000"/>
    <numFmt numFmtId="192" formatCode="0.0000"/>
    <numFmt numFmtId="193" formatCode="0.000000000"/>
    <numFmt numFmtId="194" formatCode="_-* #,##0.0_-;\-* #,##0.0_-;_-* &quot;-&quot;?_-;_-@_-"/>
    <numFmt numFmtId="195" formatCode="#,##0.0000"/>
    <numFmt numFmtId="196" formatCode="#,##0.00000"/>
    <numFmt numFmtId="197" formatCode="#,##0.000000"/>
    <numFmt numFmtId="198" formatCode="#,##0.0000000"/>
    <numFmt numFmtId="199" formatCode="#,##0.00000000"/>
    <numFmt numFmtId="200" formatCode="#,##0.000000000"/>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00000000000"/>
    <numFmt numFmtId="206" formatCode="_-* #,##0.000000_-;\-* #,##0.000000_-;_-* &quot;-&quot;??_-;_-@_-"/>
    <numFmt numFmtId="207" formatCode="_-* #,##0.0000_-;\-* #,##0.0000_-;_-* &quot;-&quot;??_-;_-@_-"/>
    <numFmt numFmtId="208" formatCode="0_ ;\-0\ "/>
    <numFmt numFmtId="209" formatCode="#,##0.0_ ;\-#,##0.0\ "/>
    <numFmt numFmtId="210" formatCode="#,##0.00_ ;\-#,##0.00\ "/>
    <numFmt numFmtId="211" formatCode="#,##0.0000_ ;\-#,##0.0000\ "/>
    <numFmt numFmtId="212" formatCode="0.00_ ;\-0.00\ "/>
    <numFmt numFmtId="213" formatCode="_-[$€-2]\ * #,##0.00_-;\-[$€-2]\ * #,##0.00_-;_-[$€-2]\ * &quot;-&quot;??_-;_-@_-"/>
  </numFmts>
  <fonts count="114">
    <font>
      <sz val="11"/>
      <color theme="1"/>
      <name val="Calibri"/>
      <family val="2"/>
    </font>
    <font>
      <sz val="11"/>
      <color indexed="8"/>
      <name val="Calibri"/>
      <family val="2"/>
    </font>
    <font>
      <sz val="10"/>
      <name val="Arial"/>
      <family val="2"/>
    </font>
    <font>
      <u val="single"/>
      <sz val="10"/>
      <color indexed="12"/>
      <name val="Arial"/>
      <family val="2"/>
    </font>
    <font>
      <sz val="10"/>
      <name val="MS Sans Serif"/>
      <family val="2"/>
    </font>
    <font>
      <sz val="11"/>
      <name val="Calibri"/>
      <family val="2"/>
    </font>
    <font>
      <sz val="10"/>
      <name val="Courier"/>
      <family val="3"/>
    </font>
    <font>
      <sz val="9"/>
      <name val="Calibri"/>
      <family val="2"/>
    </font>
    <font>
      <b/>
      <sz val="7"/>
      <color indexed="8"/>
      <name val="Soberana Sans"/>
      <family val="3"/>
    </font>
    <font>
      <sz val="7"/>
      <color indexed="8"/>
      <name val="Soberana Sans"/>
      <family val="3"/>
    </font>
    <font>
      <u val="single"/>
      <sz val="11"/>
      <color indexed="12"/>
      <name val="Calibri"/>
      <family val="2"/>
    </font>
    <font>
      <sz val="9"/>
      <color indexed="8"/>
      <name val="Calibri"/>
      <family val="2"/>
    </font>
    <font>
      <sz val="10"/>
      <color indexed="8"/>
      <name val="Calibri"/>
      <family val="2"/>
    </font>
    <font>
      <b/>
      <sz val="12"/>
      <name val="Montserrat"/>
      <family val="0"/>
    </font>
    <font>
      <sz val="7"/>
      <name val="Montserrat"/>
      <family val="0"/>
    </font>
    <font>
      <b/>
      <sz val="7"/>
      <name val="Montserrat"/>
      <family val="0"/>
    </font>
    <font>
      <sz val="8"/>
      <name val="Montserrat"/>
      <family val="0"/>
    </font>
    <font>
      <sz val="10"/>
      <name val="Montserrat"/>
      <family val="0"/>
    </font>
    <font>
      <sz val="9"/>
      <name val="Montserrat"/>
      <family val="0"/>
    </font>
    <font>
      <sz val="9"/>
      <color indexed="8"/>
      <name val="Montserrat"/>
      <family val="0"/>
    </font>
    <font>
      <b/>
      <sz val="10"/>
      <name val="Montserrat"/>
      <family val="0"/>
    </font>
    <font>
      <sz val="11"/>
      <name val="Montserrat"/>
      <family val="0"/>
    </font>
    <font>
      <b/>
      <sz val="11"/>
      <name val="Montserrat"/>
      <family val="0"/>
    </font>
    <font>
      <u val="single"/>
      <sz val="12"/>
      <name val="Montserrat"/>
      <family val="0"/>
    </font>
    <font>
      <u val="single"/>
      <sz val="9"/>
      <name val="Montserrat"/>
      <family val="0"/>
    </font>
    <font>
      <b/>
      <sz val="9"/>
      <name val="Montserrat"/>
      <family val="0"/>
    </font>
    <font>
      <sz val="10"/>
      <color indexed="8"/>
      <name val="Montserrat"/>
      <family val="0"/>
    </font>
    <font>
      <b/>
      <vertAlign val="subscript"/>
      <sz val="9"/>
      <name val="Montserrat"/>
      <family val="0"/>
    </font>
    <font>
      <vertAlign val="subscript"/>
      <sz val="9"/>
      <name val="Montserrat"/>
      <family val="0"/>
    </font>
    <font>
      <sz val="18"/>
      <name val="Montserrat"/>
      <family val="0"/>
    </font>
    <font>
      <sz val="15"/>
      <name val="Montserrat"/>
      <family val="0"/>
    </font>
    <font>
      <u val="single"/>
      <sz val="10"/>
      <name val="Montserrat"/>
      <family val="0"/>
    </font>
    <font>
      <sz val="8"/>
      <color indexed="8"/>
      <name val="Montserrat"/>
      <family val="0"/>
    </font>
    <font>
      <sz val="11"/>
      <color indexed="8"/>
      <name val="Constantia"/>
      <family val="2"/>
    </font>
    <font>
      <sz val="7"/>
      <color indexed="8"/>
      <name val="Montserrat"/>
      <family val="0"/>
    </font>
    <font>
      <sz val="11"/>
      <color indexed="8"/>
      <name val="Montserrat"/>
      <family val="0"/>
    </font>
    <font>
      <u val="single"/>
      <sz val="7"/>
      <color indexed="12"/>
      <name val="Montserrat"/>
      <family val="0"/>
    </font>
    <font>
      <b/>
      <sz val="9"/>
      <color indexed="8"/>
      <name val="Montserrat"/>
      <family val="0"/>
    </font>
    <font>
      <b/>
      <sz val="10"/>
      <color indexed="8"/>
      <name val="Montserrat"/>
      <family val="0"/>
    </font>
    <font>
      <sz val="10"/>
      <color indexed="9"/>
      <name val="Montserrat"/>
      <family val="0"/>
    </font>
    <font>
      <b/>
      <sz val="10"/>
      <color indexed="9"/>
      <name val="Montserrat"/>
      <family val="0"/>
    </font>
    <font>
      <sz val="9"/>
      <color indexed="9"/>
      <name val="Montserrat"/>
      <family val="0"/>
    </font>
    <font>
      <sz val="10"/>
      <color indexed="63"/>
      <name val="Montserrat"/>
      <family val="0"/>
    </font>
    <font>
      <b/>
      <sz val="10"/>
      <color indexed="63"/>
      <name val="Montserrat"/>
      <family val="0"/>
    </font>
    <font>
      <sz val="11"/>
      <color indexed="9"/>
      <name val="Montserrat"/>
      <family val="0"/>
    </font>
    <font>
      <b/>
      <vertAlign val="superscript"/>
      <sz val="9"/>
      <name val="Montserrat"/>
      <family val="0"/>
    </font>
    <font>
      <vertAlign val="superscript"/>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4.95"/>
      <color indexed="12"/>
      <name val="Calibri"/>
      <family val="2"/>
    </font>
    <font>
      <u val="single"/>
      <sz val="8.8"/>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Arial"/>
      <family val="2"/>
    </font>
    <font>
      <sz val="10"/>
      <color indexed="8"/>
      <name val="Constantia"/>
      <family val="2"/>
    </font>
    <font>
      <sz val="10"/>
      <color indexed="8"/>
      <name val="Times New Roman"/>
      <family val="1"/>
    </font>
    <font>
      <sz val="12"/>
      <color indexed="8"/>
      <name val="Calibri"/>
      <family val="2"/>
    </font>
    <font>
      <sz val="11"/>
      <color indexed="8"/>
      <name val="Tahom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8"/>
      <color indexed="56"/>
      <name val="Cambria"/>
      <family val="2"/>
    </font>
    <font>
      <b/>
      <sz val="11"/>
      <color indexed="8"/>
      <name val="Calibri"/>
      <family val="2"/>
    </font>
    <font>
      <b/>
      <sz val="12"/>
      <color indexed="25"/>
      <name val="Montserrat"/>
      <family val="0"/>
    </font>
    <font>
      <b/>
      <sz val="12"/>
      <color indexed="57"/>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4.95"/>
      <color theme="10"/>
      <name val="Calibri"/>
      <family val="2"/>
    </font>
    <font>
      <u val="single"/>
      <sz val="11"/>
      <color theme="10"/>
      <name val="Calibri"/>
      <family val="2"/>
    </font>
    <font>
      <u val="single"/>
      <sz val="10"/>
      <color theme="10"/>
      <name val="Arial"/>
      <family val="2"/>
    </font>
    <font>
      <u val="single"/>
      <sz val="8.8"/>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sz val="11"/>
      <color theme="1"/>
      <name val="Constantia"/>
      <family val="2"/>
    </font>
    <font>
      <sz val="9"/>
      <color theme="1"/>
      <name val="Arial"/>
      <family val="2"/>
    </font>
    <font>
      <sz val="10"/>
      <color theme="1"/>
      <name val="Constantia"/>
      <family val="2"/>
    </font>
    <font>
      <sz val="10"/>
      <color rgb="FF000000"/>
      <name val="Times New Roman"/>
      <family val="1"/>
    </font>
    <font>
      <sz val="10"/>
      <color theme="1"/>
      <name val="Calibri"/>
      <family val="2"/>
    </font>
    <font>
      <sz val="12"/>
      <color theme="1"/>
      <name val="Calibri"/>
      <family val="2"/>
    </font>
    <font>
      <sz val="11"/>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0"/>
      <name val="Montserrat"/>
      <family val="0"/>
    </font>
    <font>
      <sz val="11"/>
      <color theme="1"/>
      <name val="Montserrat"/>
      <family val="0"/>
    </font>
    <font>
      <sz val="9"/>
      <color theme="0"/>
      <name val="Montserrat"/>
      <family val="0"/>
    </font>
    <font>
      <sz val="10"/>
      <color theme="1"/>
      <name val="Montserrat"/>
      <family val="0"/>
    </font>
    <font>
      <sz val="11"/>
      <color theme="0"/>
      <name val="Montserrat"/>
      <family val="0"/>
    </font>
    <font>
      <sz val="9"/>
      <color theme="1"/>
      <name val="Montserrat"/>
      <family val="0"/>
    </font>
    <font>
      <b/>
      <sz val="9"/>
      <color theme="1"/>
      <name val="Montserrat"/>
      <family val="0"/>
    </font>
    <font>
      <b/>
      <sz val="12"/>
      <color rgb="FFA22144"/>
      <name val="Montserrat"/>
      <family val="0"/>
    </font>
    <font>
      <b/>
      <sz val="12"/>
      <color rgb="FF285C4D"/>
      <name val="Montserrat"/>
      <family val="0"/>
    </font>
    <font>
      <b/>
      <sz val="10"/>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D4C19C"/>
        <bgColor indexed="64"/>
      </patternFill>
    </fill>
    <fill>
      <patternFill patternType="solid">
        <fgColor rgb="FFD4C19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thin">
        <color indexed="23"/>
      </bottom>
    </border>
    <border>
      <left/>
      <right style="thin">
        <color indexed="23"/>
      </right>
      <top/>
      <bottom style="thin">
        <color indexed="23"/>
      </bottom>
    </border>
    <border>
      <left/>
      <right/>
      <top style="thin">
        <color indexed="22"/>
      </top>
      <bottom style="thin">
        <color indexed="22"/>
      </bottom>
    </border>
    <border>
      <left>
        <color indexed="63"/>
      </left>
      <right>
        <color indexed="63"/>
      </right>
      <top style="thin">
        <color indexed="9"/>
      </top>
      <bottom style="thin"/>
    </border>
    <border>
      <left/>
      <right/>
      <top/>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theme="0"/>
      </left>
      <right style="thin">
        <color theme="0"/>
      </right>
      <top style="thin">
        <color theme="0"/>
      </top>
      <bottom>
        <color indexed="63"/>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right/>
      <top style="thin">
        <color indexed="22"/>
      </top>
      <bottom>
        <color indexed="63"/>
      </bottom>
    </border>
    <border>
      <left/>
      <right/>
      <top style="thin"/>
      <bottom style="thin"/>
    </border>
    <border>
      <left>
        <color indexed="63"/>
      </left>
      <right>
        <color indexed="63"/>
      </right>
      <top style="thin"/>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s>
  <cellStyleXfs count="113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6" fillId="0" borderId="0">
      <alignment/>
      <protection/>
    </xf>
    <xf numFmtId="0" fontId="2" fillId="0" borderId="0">
      <alignment/>
      <protection/>
    </xf>
    <xf numFmtId="172"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0" fontId="2" fillId="0" borderId="0">
      <alignment/>
      <protection/>
    </xf>
    <xf numFmtId="0" fontId="2" fillId="0" borderId="0">
      <alignment/>
      <protection/>
    </xf>
    <xf numFmtId="167" fontId="2" fillId="0" borderId="0">
      <alignment/>
      <protection/>
    </xf>
    <xf numFmtId="0" fontId="2" fillId="0" borderId="0">
      <alignment/>
      <protection/>
    </xf>
    <xf numFmtId="167" fontId="2" fillId="0" borderId="0" applyFont="0" applyFill="0" applyBorder="0" applyAlignment="0" applyProtection="0"/>
    <xf numFmtId="167"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82" fillId="0" borderId="0" applyNumberFormat="0" applyFill="0" applyBorder="0" applyAlignment="0" applyProtection="0"/>
    <xf numFmtId="0" fontId="3" fillId="0" borderId="0" applyNumberFormat="0" applyFill="0" applyBorder="0" applyAlignment="0" applyProtection="0"/>
    <xf numFmtId="167" fontId="83" fillId="0" borderId="0" applyNumberFormat="0" applyFill="0" applyBorder="0" applyAlignment="0" applyProtection="0"/>
    <xf numFmtId="0" fontId="3" fillId="0" borderId="0" applyNumberFormat="0" applyFill="0" applyBorder="0" applyAlignment="0" applyProtection="0"/>
    <xf numFmtId="0" fontId="83" fillId="0" borderId="0" applyNumberFormat="0" applyFill="0" applyBorder="0" applyAlignment="0" applyProtection="0"/>
    <xf numFmtId="167" fontId="83" fillId="0" borderId="0" applyNumberFormat="0" applyFill="0" applyBorder="0" applyAlignment="0" applyProtection="0"/>
    <xf numFmtId="0" fontId="10"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5" fillId="0" borderId="0" applyNumberFormat="0" applyFill="0" applyBorder="0" applyAlignment="0" applyProtection="0"/>
    <xf numFmtId="0" fontId="82" fillId="0" borderId="0" applyNumberFormat="0" applyFill="0" applyBorder="0" applyAlignment="0" applyProtection="0"/>
    <xf numFmtId="0" fontId="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2" fillId="0" borderId="0" applyNumberFormat="0" applyFill="0" applyBorder="0" applyAlignment="0" applyProtection="0"/>
    <xf numFmtId="0" fontId="86" fillId="0" borderId="0" applyNumberFormat="0" applyFill="0" applyBorder="0" applyAlignment="0" applyProtection="0"/>
    <xf numFmtId="0" fontId="8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88" fillId="31" borderId="0" applyNumberFormat="0" applyBorder="0" applyAlignment="0" applyProtection="0"/>
    <xf numFmtId="0" fontId="2" fillId="0" borderId="0">
      <alignment/>
      <protection/>
    </xf>
    <xf numFmtId="0" fontId="89"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167" fontId="89" fillId="0" borderId="0">
      <alignment/>
      <protection/>
    </xf>
    <xf numFmtId="0" fontId="11" fillId="0" borderId="0">
      <alignment/>
      <protection/>
    </xf>
    <xf numFmtId="0" fontId="2" fillId="0" borderId="0">
      <alignment/>
      <protection/>
    </xf>
    <xf numFmtId="167" fontId="0" fillId="0" borderId="0">
      <alignment/>
      <protection/>
    </xf>
    <xf numFmtId="0" fontId="0" fillId="0" borderId="0">
      <alignment/>
      <protection/>
    </xf>
    <xf numFmtId="167" fontId="0" fillId="0" borderId="0">
      <alignment/>
      <protection/>
    </xf>
    <xf numFmtId="0" fontId="0" fillId="0" borderId="0">
      <alignment/>
      <protection/>
    </xf>
    <xf numFmtId="167" fontId="0" fillId="0" borderId="0">
      <alignment/>
      <protection/>
    </xf>
    <xf numFmtId="0" fontId="0" fillId="0" borderId="0">
      <alignment/>
      <protection/>
    </xf>
    <xf numFmtId="0" fontId="9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0" fillId="0" borderId="0">
      <alignment/>
      <protection/>
    </xf>
    <xf numFmtId="167" fontId="0" fillId="0" borderId="0">
      <alignment/>
      <protection/>
    </xf>
    <xf numFmtId="0" fontId="2" fillId="0" borderId="0">
      <alignment/>
      <protection/>
    </xf>
    <xf numFmtId="0" fontId="89" fillId="0" borderId="0">
      <alignment/>
      <protection/>
    </xf>
    <xf numFmtId="0" fontId="0" fillId="0" borderId="0">
      <alignment/>
      <protection/>
    </xf>
    <xf numFmtId="0" fontId="2" fillId="0" borderId="0">
      <alignment/>
      <protection/>
    </xf>
    <xf numFmtId="0" fontId="0" fillId="0" borderId="0">
      <alignment/>
      <protection/>
    </xf>
    <xf numFmtId="167" fontId="89"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9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89" fillId="0" borderId="0">
      <alignment/>
      <protection/>
    </xf>
    <xf numFmtId="0" fontId="0" fillId="0" borderId="0">
      <alignment/>
      <protection/>
    </xf>
    <xf numFmtId="0" fontId="92" fillId="0" borderId="0">
      <alignment/>
      <protection/>
    </xf>
    <xf numFmtId="0" fontId="2" fillId="0" borderId="0">
      <alignment/>
      <protection/>
    </xf>
    <xf numFmtId="0" fontId="0" fillId="0" borderId="0">
      <alignment/>
      <protection/>
    </xf>
    <xf numFmtId="167" fontId="89"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9"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9" fillId="0" borderId="0">
      <alignment/>
      <protection/>
    </xf>
    <xf numFmtId="0" fontId="1" fillId="0" borderId="0">
      <alignment/>
      <protection/>
    </xf>
    <xf numFmtId="0" fontId="2" fillId="0" borderId="0">
      <alignment/>
      <protection/>
    </xf>
    <xf numFmtId="0" fontId="0" fillId="0" borderId="0">
      <alignment/>
      <protection/>
    </xf>
    <xf numFmtId="167" fontId="89" fillId="0" borderId="0">
      <alignment/>
      <protection/>
    </xf>
    <xf numFmtId="0" fontId="1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9" fillId="0" borderId="0">
      <alignment/>
      <protection/>
    </xf>
    <xf numFmtId="0" fontId="1" fillId="0" borderId="0">
      <alignment/>
      <protection/>
    </xf>
    <xf numFmtId="0" fontId="0" fillId="0" borderId="0">
      <alignment/>
      <protection/>
    </xf>
    <xf numFmtId="167" fontId="89"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167"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0" fontId="0" fillId="0" borderId="0">
      <alignment/>
      <protection/>
    </xf>
    <xf numFmtId="167" fontId="0" fillId="0" borderId="0">
      <alignment/>
      <protection/>
    </xf>
    <xf numFmtId="0" fontId="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2" fillId="0" borderId="0">
      <alignment/>
      <protection/>
    </xf>
    <xf numFmtId="0" fontId="89" fillId="0" borderId="0">
      <alignment/>
      <protection/>
    </xf>
    <xf numFmtId="0" fontId="0" fillId="0" borderId="0">
      <alignment/>
      <protection/>
    </xf>
    <xf numFmtId="167" fontId="89" fillId="0" borderId="0">
      <alignment/>
      <protection/>
    </xf>
    <xf numFmtId="0" fontId="11" fillId="0" borderId="0">
      <alignment/>
      <protection/>
    </xf>
    <xf numFmtId="0" fontId="2" fillId="0" borderId="0">
      <alignment/>
      <protection/>
    </xf>
    <xf numFmtId="0" fontId="89" fillId="0" borderId="0">
      <alignment/>
      <protection/>
    </xf>
    <xf numFmtId="167" fontId="89" fillId="0" borderId="0">
      <alignment/>
      <protection/>
    </xf>
    <xf numFmtId="0" fontId="11" fillId="0" borderId="0">
      <alignment/>
      <protection/>
    </xf>
    <xf numFmtId="0" fontId="2" fillId="0" borderId="0">
      <alignment/>
      <protection/>
    </xf>
    <xf numFmtId="0" fontId="7" fillId="0" borderId="0">
      <alignment/>
      <protection/>
    </xf>
    <xf numFmtId="0" fontId="0" fillId="0" borderId="0">
      <alignment/>
      <protection/>
    </xf>
    <xf numFmtId="0" fontId="93" fillId="0" borderId="0">
      <alignment/>
      <protection/>
    </xf>
    <xf numFmtId="167" fontId="7" fillId="0" borderId="0">
      <alignment/>
      <protection/>
    </xf>
    <xf numFmtId="0" fontId="2" fillId="0" borderId="0">
      <alignment/>
      <protection/>
    </xf>
    <xf numFmtId="0" fontId="4" fillId="0" borderId="0">
      <alignment/>
      <protection/>
    </xf>
    <xf numFmtId="167" fontId="4" fillId="0" borderId="0">
      <alignment/>
      <protection/>
    </xf>
    <xf numFmtId="0" fontId="2" fillId="0" borderId="0">
      <alignment/>
      <protection/>
    </xf>
    <xf numFmtId="0" fontId="2" fillId="0" borderId="0">
      <alignment/>
      <protection/>
    </xf>
    <xf numFmtId="167" fontId="2" fillId="0" borderId="0">
      <alignment/>
      <protection/>
    </xf>
    <xf numFmtId="0" fontId="2" fillId="0" borderId="0">
      <alignment/>
      <protection/>
    </xf>
    <xf numFmtId="0" fontId="5"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167" fontId="0"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167" fontId="0" fillId="0" borderId="0">
      <alignment/>
      <protection/>
    </xf>
    <xf numFmtId="0" fontId="1" fillId="0" borderId="0">
      <alignment/>
      <protection/>
    </xf>
    <xf numFmtId="0" fontId="7" fillId="0" borderId="0">
      <alignment/>
      <protection/>
    </xf>
    <xf numFmtId="0" fontId="94" fillId="0" borderId="0">
      <alignment/>
      <protection/>
    </xf>
    <xf numFmtId="0" fontId="7" fillId="0" borderId="0">
      <alignment/>
      <protection/>
    </xf>
    <xf numFmtId="0" fontId="2" fillId="0" borderId="0">
      <alignment/>
      <protection/>
    </xf>
    <xf numFmtId="0" fontId="0"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89" fillId="0" borderId="0">
      <alignment/>
      <protection/>
    </xf>
    <xf numFmtId="167" fontId="89" fillId="0" borderId="0">
      <alignment/>
      <protection/>
    </xf>
    <xf numFmtId="0" fontId="11" fillId="0" borderId="0">
      <alignment/>
      <protection/>
    </xf>
    <xf numFmtId="0" fontId="2" fillId="0" borderId="0">
      <alignment/>
      <protection/>
    </xf>
    <xf numFmtId="0" fontId="89" fillId="0" borderId="0">
      <alignment/>
      <protection/>
    </xf>
    <xf numFmtId="167" fontId="89" fillId="0" borderId="0">
      <alignment/>
      <protection/>
    </xf>
    <xf numFmtId="0" fontId="11" fillId="0" borderId="0">
      <alignment/>
      <protection/>
    </xf>
    <xf numFmtId="0" fontId="2" fillId="0" borderId="0">
      <alignment/>
      <protection/>
    </xf>
    <xf numFmtId="0" fontId="94" fillId="0" borderId="0">
      <alignment/>
      <protection/>
    </xf>
    <xf numFmtId="167" fontId="94" fillId="0" borderId="0">
      <alignment/>
      <protection/>
    </xf>
    <xf numFmtId="0" fontId="12" fillId="0" borderId="0">
      <alignment/>
      <protection/>
    </xf>
    <xf numFmtId="0" fontId="2" fillId="0" borderId="0">
      <alignment/>
      <protection/>
    </xf>
    <xf numFmtId="0" fontId="94" fillId="0" borderId="0">
      <alignment/>
      <protection/>
    </xf>
    <xf numFmtId="167" fontId="94" fillId="0" borderId="0">
      <alignment/>
      <protection/>
    </xf>
    <xf numFmtId="0" fontId="12" fillId="0" borderId="0">
      <alignment/>
      <protection/>
    </xf>
    <xf numFmtId="0" fontId="2" fillId="0" borderId="0">
      <alignment/>
      <protection/>
    </xf>
    <xf numFmtId="0" fontId="94" fillId="0" borderId="0">
      <alignment/>
      <protection/>
    </xf>
    <xf numFmtId="167" fontId="94" fillId="0" borderId="0">
      <alignment/>
      <protection/>
    </xf>
    <xf numFmtId="0" fontId="12" fillId="0" borderId="0">
      <alignment/>
      <protection/>
    </xf>
    <xf numFmtId="0" fontId="2" fillId="0" borderId="0">
      <alignment/>
      <protection/>
    </xf>
    <xf numFmtId="0" fontId="94" fillId="0" borderId="0">
      <alignment/>
      <protection/>
    </xf>
    <xf numFmtId="167" fontId="94" fillId="0" borderId="0">
      <alignment/>
      <protection/>
    </xf>
    <xf numFmtId="0" fontId="12" fillId="0" borderId="0">
      <alignment/>
      <protection/>
    </xf>
    <xf numFmtId="0" fontId="2" fillId="0" borderId="0">
      <alignment/>
      <protection/>
    </xf>
    <xf numFmtId="0" fontId="94" fillId="0" borderId="0">
      <alignment/>
      <protection/>
    </xf>
    <xf numFmtId="167" fontId="94" fillId="0" borderId="0">
      <alignment/>
      <protection/>
    </xf>
    <xf numFmtId="0" fontId="12" fillId="0" borderId="0">
      <alignment/>
      <protection/>
    </xf>
    <xf numFmtId="0" fontId="2" fillId="0" borderId="0">
      <alignment/>
      <protection/>
    </xf>
    <xf numFmtId="0" fontId="94" fillId="0" borderId="0">
      <alignment/>
      <protection/>
    </xf>
    <xf numFmtId="167" fontId="94" fillId="0" borderId="0">
      <alignment/>
      <protection/>
    </xf>
    <xf numFmtId="0" fontId="12" fillId="0" borderId="0">
      <alignment/>
      <protection/>
    </xf>
    <xf numFmtId="0" fontId="2" fillId="0" borderId="0">
      <alignment/>
      <protection/>
    </xf>
    <xf numFmtId="0" fontId="94" fillId="0" borderId="0">
      <alignment/>
      <protection/>
    </xf>
    <xf numFmtId="167" fontId="94" fillId="0" borderId="0">
      <alignment/>
      <protection/>
    </xf>
    <xf numFmtId="0" fontId="12" fillId="0" borderId="0">
      <alignment/>
      <protection/>
    </xf>
    <xf numFmtId="0" fontId="2" fillId="0" borderId="0">
      <alignment/>
      <protection/>
    </xf>
    <xf numFmtId="0" fontId="94" fillId="0" borderId="0">
      <alignment/>
      <protection/>
    </xf>
    <xf numFmtId="167" fontId="94" fillId="0" borderId="0">
      <alignment/>
      <protection/>
    </xf>
    <xf numFmtId="0" fontId="12" fillId="0" borderId="0">
      <alignment/>
      <protection/>
    </xf>
    <xf numFmtId="0" fontId="2"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167" fontId="0"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95" fillId="0" borderId="0">
      <alignment/>
      <protection/>
    </xf>
    <xf numFmtId="0" fontId="2" fillId="0" borderId="0">
      <alignment/>
      <protection/>
    </xf>
    <xf numFmtId="0" fontId="0" fillId="0" borderId="0">
      <alignment/>
      <protection/>
    </xf>
    <xf numFmtId="0" fontId="96" fillId="0" borderId="0">
      <alignment/>
      <protection/>
    </xf>
    <xf numFmtId="0" fontId="2" fillId="0" borderId="0">
      <alignment/>
      <protection/>
    </xf>
    <xf numFmtId="0" fontId="1" fillId="0" borderId="0">
      <alignment/>
      <protection/>
    </xf>
    <xf numFmtId="0" fontId="2" fillId="0" borderId="0">
      <alignment/>
      <protection/>
    </xf>
    <xf numFmtId="0" fontId="94" fillId="0" borderId="0">
      <alignment/>
      <protection/>
    </xf>
    <xf numFmtId="167" fontId="94" fillId="0" borderId="0">
      <alignment/>
      <protection/>
    </xf>
    <xf numFmtId="0" fontId="12" fillId="0" borderId="0">
      <alignment/>
      <protection/>
    </xf>
    <xf numFmtId="0" fontId="2" fillId="0" borderId="0">
      <alignment/>
      <protection/>
    </xf>
    <xf numFmtId="0" fontId="2" fillId="0" borderId="0">
      <alignment/>
      <protection/>
    </xf>
    <xf numFmtId="167" fontId="2" fillId="0" borderId="0">
      <alignment/>
      <protection/>
    </xf>
    <xf numFmtId="0" fontId="2" fillId="0" borderId="0">
      <alignment/>
      <protection/>
    </xf>
    <xf numFmtId="0" fontId="2" fillId="0" borderId="0">
      <alignment/>
      <protection/>
    </xf>
    <xf numFmtId="167" fontId="5" fillId="0" borderId="0">
      <alignment/>
      <protection/>
    </xf>
    <xf numFmtId="167" fontId="5" fillId="0" borderId="0">
      <alignment/>
      <protection/>
    </xf>
    <xf numFmtId="0" fontId="5" fillId="0" borderId="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167"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0" fontId="2" fillId="0" borderId="0">
      <alignment/>
      <protection/>
    </xf>
    <xf numFmtId="0" fontId="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89" fillId="0" borderId="0">
      <alignment/>
      <protection/>
    </xf>
    <xf numFmtId="0" fontId="2" fillId="0" borderId="0">
      <alignment/>
      <protection/>
    </xf>
    <xf numFmtId="0" fontId="0" fillId="0" borderId="0">
      <alignment/>
      <protection/>
    </xf>
    <xf numFmtId="0" fontId="0" fillId="0" borderId="0">
      <alignment/>
      <protection/>
    </xf>
    <xf numFmtId="167" fontId="89"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89" fillId="0" borderId="0">
      <alignment/>
      <protection/>
    </xf>
    <xf numFmtId="0" fontId="2" fillId="0" borderId="0">
      <alignment/>
      <protection/>
    </xf>
    <xf numFmtId="167" fontId="89"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7" fontId="0" fillId="0" borderId="0">
      <alignment/>
      <protection/>
    </xf>
    <xf numFmtId="0" fontId="2" fillId="0" borderId="0">
      <alignment/>
      <protection/>
    </xf>
    <xf numFmtId="0" fontId="2" fillId="0" borderId="0">
      <alignment/>
      <protection/>
    </xf>
    <xf numFmtId="167" fontId="0" fillId="0" borderId="0">
      <alignment/>
      <protection/>
    </xf>
    <xf numFmtId="167" fontId="0" fillId="0" borderId="0">
      <alignment/>
      <protection/>
    </xf>
    <xf numFmtId="0" fontId="2" fillId="0" borderId="0">
      <alignment/>
      <protection/>
    </xf>
    <xf numFmtId="0" fontId="2" fillId="0" borderId="0">
      <alignment/>
      <protection/>
    </xf>
    <xf numFmtId="0" fontId="2" fillId="0" borderId="0">
      <alignment/>
      <protection/>
    </xf>
    <xf numFmtId="167" fontId="0" fillId="0" borderId="0">
      <alignment/>
      <protection/>
    </xf>
    <xf numFmtId="0" fontId="0" fillId="0" borderId="0">
      <alignment/>
      <protection/>
    </xf>
    <xf numFmtId="0" fontId="2" fillId="0" borderId="0">
      <alignment/>
      <protection/>
    </xf>
    <xf numFmtId="0" fontId="0" fillId="0" borderId="0">
      <alignment/>
      <protection/>
    </xf>
    <xf numFmtId="0" fontId="89" fillId="0" borderId="0">
      <alignment/>
      <protection/>
    </xf>
    <xf numFmtId="0" fontId="2" fillId="0" borderId="0">
      <alignment/>
      <protection/>
    </xf>
    <xf numFmtId="0" fontId="0" fillId="0" borderId="0">
      <alignment/>
      <protection/>
    </xf>
    <xf numFmtId="167" fontId="89" fillId="0" borderId="0">
      <alignment/>
      <protection/>
    </xf>
    <xf numFmtId="0" fontId="1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7" fillId="21" borderId="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7" applyNumberFormat="0" applyFill="0" applyAlignment="0" applyProtection="0"/>
    <xf numFmtId="0" fontId="80" fillId="0" borderId="8" applyNumberFormat="0" applyFill="0" applyAlignment="0" applyProtection="0"/>
    <xf numFmtId="0" fontId="102" fillId="0" borderId="0" applyNumberFormat="0" applyFill="0" applyBorder="0" applyAlignment="0" applyProtection="0"/>
    <xf numFmtId="0" fontId="103" fillId="0" borderId="9" applyNumberFormat="0" applyFill="0" applyAlignment="0" applyProtection="0"/>
  </cellStyleXfs>
  <cellXfs count="516">
    <xf numFmtId="0" fontId="0" fillId="0" borderId="0" xfId="0" applyFont="1" applyAlignment="1">
      <alignment/>
    </xf>
    <xf numFmtId="0" fontId="9" fillId="0" borderId="0" xfId="0" applyFont="1" applyAlignment="1">
      <alignment vertical="center"/>
    </xf>
    <xf numFmtId="0" fontId="34" fillId="0" borderId="0" xfId="0" applyFont="1" applyAlignment="1">
      <alignmen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center"/>
    </xf>
    <xf numFmtId="0" fontId="34" fillId="0" borderId="0" xfId="0" applyFont="1" applyFill="1" applyAlignment="1">
      <alignment vertical="center"/>
    </xf>
    <xf numFmtId="0" fontId="35" fillId="0" borderId="0" xfId="0" applyFont="1" applyAlignment="1">
      <alignment/>
    </xf>
    <xf numFmtId="0" fontId="35" fillId="0" borderId="0" xfId="0" applyFont="1" applyFill="1" applyAlignment="1">
      <alignment horizontal="center"/>
    </xf>
    <xf numFmtId="0" fontId="35" fillId="0" borderId="0" xfId="0" applyFont="1" applyFill="1" applyAlignment="1">
      <alignment/>
    </xf>
    <xf numFmtId="0" fontId="15" fillId="0" borderId="0" xfId="0" applyFont="1" applyFill="1" applyBorder="1" applyAlignment="1">
      <alignment horizontal="center" vertical="center" wrapText="1"/>
    </xf>
    <xf numFmtId="0" fontId="15" fillId="0" borderId="10" xfId="0" applyFont="1" applyFill="1" applyBorder="1" applyAlignment="1">
      <alignment vertical="center"/>
    </xf>
    <xf numFmtId="0" fontId="15" fillId="0" borderId="11" xfId="0" applyFont="1" applyFill="1" applyBorder="1" applyAlignment="1">
      <alignment vertical="center"/>
    </xf>
    <xf numFmtId="0" fontId="14" fillId="0" borderId="12" xfId="0" applyFont="1" applyFill="1" applyBorder="1" applyAlignment="1">
      <alignment vertical="center"/>
    </xf>
    <xf numFmtId="0" fontId="34" fillId="0" borderId="0" xfId="0" applyFont="1" applyFill="1" applyAlignment="1">
      <alignment horizontal="center" vertical="center"/>
    </xf>
    <xf numFmtId="0" fontId="14" fillId="0" borderId="0" xfId="0" applyFont="1" applyFill="1" applyBorder="1" applyAlignment="1">
      <alignment vertical="center"/>
    </xf>
    <xf numFmtId="0" fontId="34" fillId="0" borderId="0" xfId="0" applyFont="1" applyAlignment="1">
      <alignment horizontal="center" vertical="center"/>
    </xf>
    <xf numFmtId="0" fontId="14" fillId="0" borderId="0" xfId="0" applyFont="1" applyAlignment="1">
      <alignment horizontal="center" vertical="center"/>
    </xf>
    <xf numFmtId="0" fontId="36" fillId="0" borderId="0" xfId="57" applyFont="1" applyAlignment="1" applyProtection="1">
      <alignment/>
      <protection/>
    </xf>
    <xf numFmtId="0" fontId="36" fillId="0" borderId="0" xfId="57" applyFont="1" applyAlignment="1" applyProtection="1">
      <alignment vertical="center"/>
      <protection/>
    </xf>
    <xf numFmtId="0" fontId="26" fillId="0" borderId="0" xfId="0" applyFont="1" applyAlignment="1">
      <alignment/>
    </xf>
    <xf numFmtId="0" fontId="17" fillId="33" borderId="0" xfId="658" applyFont="1" applyFill="1" applyBorder="1">
      <alignment/>
      <protection/>
    </xf>
    <xf numFmtId="43" fontId="17" fillId="33" borderId="0" xfId="588" applyFont="1" applyFill="1" applyBorder="1" applyAlignment="1">
      <alignment/>
    </xf>
    <xf numFmtId="165" fontId="18" fillId="33" borderId="0" xfId="771" applyNumberFormat="1" applyFont="1" applyFill="1" applyBorder="1" applyAlignment="1">
      <alignment horizontal="center" vertical="center" wrapText="1"/>
      <protection/>
    </xf>
    <xf numFmtId="0" fontId="19" fillId="0" borderId="0" xfId="0" applyFont="1" applyAlignment="1">
      <alignment vertical="center"/>
    </xf>
    <xf numFmtId="0" fontId="37" fillId="0" borderId="0" xfId="0" applyFont="1" applyAlignment="1">
      <alignment vertical="center"/>
    </xf>
    <xf numFmtId="0" fontId="21" fillId="33" borderId="0" xfId="0" applyFont="1" applyFill="1" applyAlignment="1">
      <alignment vertical="center"/>
    </xf>
    <xf numFmtId="0" fontId="17" fillId="0" borderId="0" xfId="606" applyFont="1" applyAlignment="1">
      <alignment vertical="center"/>
      <protection/>
    </xf>
    <xf numFmtId="0" fontId="21" fillId="33" borderId="0" xfId="0" applyFont="1" applyFill="1" applyAlignment="1">
      <alignment horizontal="center" vertical="center"/>
    </xf>
    <xf numFmtId="167" fontId="21" fillId="0" borderId="0" xfId="883" applyFont="1" applyAlignment="1">
      <alignment vertical="center"/>
      <protection/>
    </xf>
    <xf numFmtId="167" fontId="22" fillId="0" borderId="0" xfId="883" applyFont="1" applyAlignment="1">
      <alignment vertical="center"/>
      <protection/>
    </xf>
    <xf numFmtId="167" fontId="21" fillId="0" borderId="0" xfId="934" applyFont="1" applyAlignment="1">
      <alignment vertical="center"/>
      <protection/>
    </xf>
    <xf numFmtId="0" fontId="35" fillId="0" borderId="0" xfId="0" applyFont="1" applyAlignment="1">
      <alignment vertical="center"/>
    </xf>
    <xf numFmtId="0" fontId="26" fillId="33" borderId="0" xfId="0" applyFont="1" applyFill="1" applyAlignment="1">
      <alignment horizontal="center" vertical="center"/>
    </xf>
    <xf numFmtId="0" fontId="17" fillId="0" borderId="0" xfId="0" applyFont="1" applyBorder="1" applyAlignment="1">
      <alignment horizontal="center" vertical="center"/>
    </xf>
    <xf numFmtId="3" fontId="18" fillId="33" borderId="0" xfId="74" applyNumberFormat="1" applyFont="1" applyFill="1" applyBorder="1" applyAlignment="1">
      <alignment horizontal="center" vertical="center" wrapText="1"/>
    </xf>
    <xf numFmtId="165" fontId="17" fillId="0" borderId="0" xfId="0" applyNumberFormat="1" applyFont="1" applyFill="1" applyBorder="1" applyAlignment="1" applyProtection="1">
      <alignment horizontal="center" vertical="center"/>
      <protection/>
    </xf>
    <xf numFmtId="0" fontId="23" fillId="33" borderId="0" xfId="57" applyFont="1" applyFill="1" applyBorder="1" applyAlignment="1" applyProtection="1">
      <alignment vertical="center"/>
      <protection/>
    </xf>
    <xf numFmtId="0" fontId="17" fillId="33" borderId="0" xfId="0" applyFont="1" applyFill="1" applyBorder="1" applyAlignment="1">
      <alignment vertical="center"/>
    </xf>
    <xf numFmtId="0" fontId="17" fillId="0" borderId="0" xfId="1011" applyFont="1" applyAlignment="1" applyProtection="1">
      <alignment vertical="center"/>
      <protection locked="0"/>
    </xf>
    <xf numFmtId="0" fontId="17" fillId="33" borderId="0" xfId="771" applyFont="1" applyFill="1" applyBorder="1" applyAlignment="1">
      <alignment vertical="center"/>
      <protection/>
    </xf>
    <xf numFmtId="0" fontId="17" fillId="0" borderId="0" xfId="1012" applyFont="1" applyFill="1" applyBorder="1" applyAlignment="1" applyProtection="1">
      <alignment vertical="center"/>
      <protection locked="0"/>
    </xf>
    <xf numFmtId="0" fontId="17" fillId="0" borderId="0" xfId="1012" applyFont="1" applyFill="1" applyBorder="1" applyAlignment="1" applyProtection="1">
      <alignment horizontal="center" vertical="center"/>
      <protection locked="0"/>
    </xf>
    <xf numFmtId="3" fontId="17" fillId="0" borderId="0" xfId="1012" applyNumberFormat="1" applyFont="1" applyFill="1" applyBorder="1" applyAlignment="1" applyProtection="1">
      <alignment vertical="center"/>
      <protection locked="0"/>
    </xf>
    <xf numFmtId="165" fontId="17" fillId="0" borderId="0" xfId="1012" applyNumberFormat="1" applyFont="1" applyFill="1" applyBorder="1" applyAlignment="1" applyProtection="1">
      <alignment vertical="center"/>
      <protection locked="0"/>
    </xf>
    <xf numFmtId="0" fontId="17" fillId="0" borderId="0" xfId="1011" applyFont="1" applyFill="1" applyAlignment="1" applyProtection="1">
      <alignment vertical="center"/>
      <protection locked="0"/>
    </xf>
    <xf numFmtId="3" fontId="17" fillId="0" borderId="0" xfId="1011" applyNumberFormat="1" applyFont="1" applyAlignment="1" applyProtection="1">
      <alignment vertical="center"/>
      <protection locked="0"/>
    </xf>
    <xf numFmtId="0" fontId="26" fillId="0" borderId="0" xfId="1011" applyFont="1">
      <alignment/>
      <protection/>
    </xf>
    <xf numFmtId="0" fontId="21" fillId="33" borderId="0" xfId="0" applyFont="1" applyFill="1" applyBorder="1" applyAlignment="1">
      <alignment vertical="center"/>
    </xf>
    <xf numFmtId="0" fontId="26" fillId="0" borderId="0" xfId="0" applyFont="1" applyBorder="1" applyAlignment="1">
      <alignment/>
    </xf>
    <xf numFmtId="173" fontId="26" fillId="0" borderId="0" xfId="0" applyNumberFormat="1" applyFont="1" applyBorder="1" applyAlignment="1">
      <alignment horizontal="center" vertical="center"/>
    </xf>
    <xf numFmtId="173" fontId="26" fillId="0" borderId="0" xfId="0" applyNumberFormat="1" applyFont="1" applyAlignment="1">
      <alignment/>
    </xf>
    <xf numFmtId="173" fontId="26" fillId="0" borderId="0" xfId="0" applyNumberFormat="1" applyFont="1" applyAlignment="1">
      <alignment horizontal="center"/>
    </xf>
    <xf numFmtId="0" fontId="26" fillId="0" borderId="0" xfId="0" applyFont="1" applyBorder="1" applyAlignment="1">
      <alignment horizontal="center" vertical="top"/>
    </xf>
    <xf numFmtId="175" fontId="21" fillId="33" borderId="0" xfId="0" applyNumberFormat="1" applyFont="1" applyFill="1" applyBorder="1" applyAlignment="1">
      <alignment vertical="center"/>
    </xf>
    <xf numFmtId="173" fontId="17" fillId="33" borderId="0" xfId="0" applyNumberFormat="1" applyFont="1" applyFill="1" applyBorder="1" applyAlignment="1">
      <alignment horizontal="center" vertical="center"/>
    </xf>
    <xf numFmtId="0" fontId="18" fillId="33" borderId="0" xfId="0" applyFont="1" applyFill="1" applyBorder="1" applyAlignment="1">
      <alignment vertical="center"/>
    </xf>
    <xf numFmtId="0" fontId="24" fillId="33" borderId="0" xfId="0" applyFont="1" applyFill="1" applyBorder="1" applyAlignment="1">
      <alignment vertical="center"/>
    </xf>
    <xf numFmtId="0" fontId="26" fillId="0" borderId="0" xfId="0" applyFont="1" applyAlignment="1">
      <alignment vertical="center"/>
    </xf>
    <xf numFmtId="0" fontId="17" fillId="0" borderId="0" xfId="611" applyFont="1" applyAlignment="1">
      <alignment vertical="center"/>
      <protection/>
    </xf>
    <xf numFmtId="0" fontId="17" fillId="0" borderId="0" xfId="809" applyFont="1" applyFill="1" applyBorder="1" applyAlignment="1">
      <alignment vertical="center"/>
      <protection/>
    </xf>
    <xf numFmtId="0" fontId="39" fillId="0" borderId="0" xfId="809" applyFont="1" applyFill="1" applyBorder="1" applyAlignment="1">
      <alignment horizontal="center" vertical="center"/>
      <protection/>
    </xf>
    <xf numFmtId="0" fontId="39" fillId="0" borderId="0" xfId="809" applyFont="1" applyFill="1" applyBorder="1" applyAlignment="1">
      <alignment vertical="center"/>
      <protection/>
    </xf>
    <xf numFmtId="0" fontId="40" fillId="0" borderId="0" xfId="809" applyFont="1" applyFill="1" applyBorder="1" applyAlignment="1">
      <alignment horizontal="center" vertical="center"/>
      <protection/>
    </xf>
    <xf numFmtId="3" fontId="39" fillId="0" borderId="0" xfId="809" applyNumberFormat="1" applyFont="1" applyFill="1" applyBorder="1" applyAlignment="1">
      <alignment vertical="center"/>
      <protection/>
    </xf>
    <xf numFmtId="0" fontId="39" fillId="0" borderId="0" xfId="809" applyFont="1" applyFill="1" applyAlignment="1">
      <alignment vertical="center"/>
      <protection/>
    </xf>
    <xf numFmtId="0" fontId="17" fillId="0" borderId="0" xfId="611" applyFont="1" applyFill="1" applyAlignment="1">
      <alignment vertical="center"/>
      <protection/>
    </xf>
    <xf numFmtId="0" fontId="17" fillId="0" borderId="0" xfId="809" applyFont="1" applyFill="1" applyBorder="1" applyAlignment="1" applyProtection="1">
      <alignment horizontal="center" vertical="center"/>
      <protection/>
    </xf>
    <xf numFmtId="165" fontId="17" fillId="0" borderId="0" xfId="809" applyNumberFormat="1" applyFont="1" applyFill="1" applyBorder="1" applyAlignment="1" applyProtection="1">
      <alignment horizontal="right" vertical="center"/>
      <protection/>
    </xf>
    <xf numFmtId="173" fontId="17" fillId="0" borderId="0" xfId="809" applyNumberFormat="1" applyFont="1" applyFill="1" applyBorder="1" applyAlignment="1">
      <alignment horizontal="center" vertical="center"/>
      <protection/>
    </xf>
    <xf numFmtId="0" fontId="41" fillId="0" borderId="0" xfId="809" applyFont="1" applyFill="1" applyAlignment="1">
      <alignment horizontal="right" vertical="center"/>
      <protection/>
    </xf>
    <xf numFmtId="0" fontId="18" fillId="0" borderId="0" xfId="611" applyFont="1" applyFill="1" applyBorder="1" applyAlignment="1" applyProtection="1">
      <alignment horizontal="left" vertical="center" indent="1"/>
      <protection locked="0"/>
    </xf>
    <xf numFmtId="165" fontId="18" fillId="0" borderId="0" xfId="611" applyNumberFormat="1" applyFont="1" applyFill="1" applyBorder="1" applyAlignment="1" applyProtection="1">
      <alignment vertical="center" wrapText="1"/>
      <protection locked="0"/>
    </xf>
    <xf numFmtId="165" fontId="18" fillId="0" borderId="0" xfId="611" applyNumberFormat="1" applyFont="1" applyFill="1" applyBorder="1" applyAlignment="1" applyProtection="1">
      <alignment horizontal="center" vertical="center"/>
      <protection/>
    </xf>
    <xf numFmtId="173" fontId="18" fillId="0" borderId="0" xfId="79" applyNumberFormat="1" applyFont="1" applyFill="1" applyBorder="1" applyAlignment="1" applyProtection="1">
      <alignment horizontal="center" vertical="center"/>
      <protection/>
    </xf>
    <xf numFmtId="165" fontId="18" fillId="0" borderId="0" xfId="611" applyNumberFormat="1" applyFont="1" applyFill="1" applyBorder="1" applyAlignment="1" applyProtection="1">
      <alignment horizontal="right" vertical="center" wrapText="1"/>
      <protection locked="0"/>
    </xf>
    <xf numFmtId="3" fontId="17" fillId="0" borderId="0" xfId="809" applyNumberFormat="1" applyFont="1" applyFill="1" applyBorder="1" applyAlignment="1">
      <alignment vertical="center"/>
      <protection/>
    </xf>
    <xf numFmtId="3" fontId="42" fillId="0" borderId="0" xfId="771" applyNumberFormat="1" applyFont="1" applyFill="1" applyBorder="1" applyAlignment="1">
      <alignment horizontal="center" vertical="center" wrapText="1"/>
      <protection/>
    </xf>
    <xf numFmtId="3" fontId="43" fillId="0" borderId="0" xfId="771" applyNumberFormat="1" applyFont="1" applyFill="1" applyBorder="1" applyAlignment="1">
      <alignment horizontal="center" vertical="center" wrapText="1"/>
      <protection/>
    </xf>
    <xf numFmtId="185" fontId="39" fillId="0" borderId="0" xfId="809" applyNumberFormat="1" applyFont="1" applyFill="1" applyBorder="1" applyAlignment="1">
      <alignment vertical="center"/>
      <protection/>
    </xf>
    <xf numFmtId="165" fontId="26" fillId="0" borderId="0" xfId="0" applyNumberFormat="1" applyFont="1" applyAlignment="1">
      <alignment horizontal="center" vertical="center"/>
    </xf>
    <xf numFmtId="3" fontId="26" fillId="0" borderId="0" xfId="0" applyNumberFormat="1" applyFont="1" applyAlignment="1">
      <alignment horizontal="center" vertical="center"/>
    </xf>
    <xf numFmtId="165" fontId="26" fillId="0" borderId="0" xfId="0" applyNumberFormat="1" applyFont="1" applyAlignment="1">
      <alignment vertical="center"/>
    </xf>
    <xf numFmtId="0" fontId="26" fillId="0" borderId="0" xfId="0" applyFont="1" applyAlignment="1">
      <alignment horizontal="center" vertical="center"/>
    </xf>
    <xf numFmtId="0" fontId="19" fillId="0" borderId="0" xfId="0" applyFont="1" applyAlignment="1">
      <alignment horizontal="justify" vertical="center" wrapText="1"/>
    </xf>
    <xf numFmtId="0" fontId="35" fillId="0" borderId="0" xfId="0" applyFont="1" applyAlignment="1">
      <alignment horizontal="left" vertical="center"/>
    </xf>
    <xf numFmtId="0" fontId="42" fillId="0" borderId="0" xfId="771" applyFont="1" applyFill="1" applyBorder="1" applyAlignment="1">
      <alignment vertical="center" wrapText="1"/>
      <protection/>
    </xf>
    <xf numFmtId="0" fontId="42" fillId="0" borderId="0" xfId="771" applyFont="1" applyFill="1" applyBorder="1" applyAlignment="1">
      <alignment horizontal="left" vertical="center" wrapText="1"/>
      <protection/>
    </xf>
    <xf numFmtId="0" fontId="42" fillId="0" borderId="0" xfId="771" applyFont="1" applyFill="1" applyBorder="1" applyAlignment="1">
      <alignment horizontal="center" vertical="center" wrapText="1"/>
      <protection/>
    </xf>
    <xf numFmtId="184" fontId="20" fillId="0" borderId="0" xfId="0" applyNumberFormat="1" applyFont="1" applyBorder="1" applyAlignment="1">
      <alignment/>
    </xf>
    <xf numFmtId="184" fontId="17" fillId="0" borderId="0" xfId="0" applyNumberFormat="1" applyFont="1" applyBorder="1" applyAlignment="1">
      <alignment horizontal="left" indent="1"/>
    </xf>
    <xf numFmtId="173" fontId="17" fillId="0" borderId="0" xfId="0" applyNumberFormat="1" applyFont="1" applyAlignment="1">
      <alignment/>
    </xf>
    <xf numFmtId="184" fontId="40" fillId="0" borderId="0" xfId="0" applyNumberFormat="1" applyFont="1" applyBorder="1" applyAlignment="1">
      <alignment/>
    </xf>
    <xf numFmtId="173" fontId="39" fillId="0" borderId="0" xfId="0" applyNumberFormat="1" applyFont="1" applyAlignment="1">
      <alignment/>
    </xf>
    <xf numFmtId="184" fontId="39" fillId="0" borderId="0" xfId="0" applyNumberFormat="1" applyFont="1" applyBorder="1" applyAlignment="1">
      <alignment vertical="center" wrapText="1"/>
    </xf>
    <xf numFmtId="37" fontId="39" fillId="0" borderId="0" xfId="0" applyNumberFormat="1" applyFont="1" applyAlignment="1">
      <alignment/>
    </xf>
    <xf numFmtId="0" fontId="17" fillId="0" borderId="0" xfId="0" applyFont="1" applyAlignment="1">
      <alignment/>
    </xf>
    <xf numFmtId="3" fontId="17" fillId="0" borderId="0" xfId="0" applyNumberFormat="1" applyFont="1" applyAlignment="1">
      <alignment/>
    </xf>
    <xf numFmtId="0" fontId="17" fillId="33" borderId="0" xfId="658" applyFont="1" applyFill="1" applyBorder="1" applyAlignment="1">
      <alignment horizontal="left" vertical="center"/>
      <protection/>
    </xf>
    <xf numFmtId="0" fontId="21" fillId="33" borderId="0" xfId="0" applyFont="1" applyFill="1" applyAlignment="1">
      <alignment/>
    </xf>
    <xf numFmtId="0" fontId="17" fillId="33" borderId="0" xfId="658" applyFont="1" applyFill="1" applyAlignment="1">
      <alignment horizontal="centerContinuous" vertical="center"/>
      <protection/>
    </xf>
    <xf numFmtId="0" fontId="18" fillId="33" borderId="0" xfId="771" applyFont="1" applyFill="1" applyBorder="1" applyAlignment="1">
      <alignment horizontal="center" vertical="center" wrapText="1"/>
      <protection/>
    </xf>
    <xf numFmtId="3" fontId="18" fillId="33" borderId="0" xfId="771" applyNumberFormat="1" applyFont="1" applyFill="1" applyBorder="1" applyAlignment="1">
      <alignment horizontal="center" vertical="center" wrapText="1"/>
      <protection/>
    </xf>
    <xf numFmtId="0" fontId="18" fillId="33" borderId="0" xfId="771" applyNumberFormat="1" applyFont="1" applyFill="1" applyBorder="1" applyAlignment="1">
      <alignment horizontal="center" vertical="center" wrapText="1"/>
      <protection/>
    </xf>
    <xf numFmtId="3" fontId="18" fillId="33" borderId="0" xfId="1046" applyNumberFormat="1" applyFont="1" applyFill="1" applyBorder="1" applyAlignment="1">
      <alignment horizontal="center" vertical="center" wrapText="1"/>
    </xf>
    <xf numFmtId="174" fontId="21" fillId="33" borderId="0" xfId="0" applyNumberFormat="1" applyFont="1" applyFill="1" applyAlignment="1">
      <alignment/>
    </xf>
    <xf numFmtId="0" fontId="24" fillId="33" borderId="0" xfId="0" applyFont="1" applyFill="1" applyAlignment="1">
      <alignment/>
    </xf>
    <xf numFmtId="0" fontId="17" fillId="33" borderId="0" xfId="658" applyFont="1" applyFill="1" applyBorder="1" applyAlignment="1">
      <alignment horizontal="center" vertical="center"/>
      <protection/>
    </xf>
    <xf numFmtId="0" fontId="17" fillId="33" borderId="0" xfId="658" applyFont="1" applyFill="1" applyBorder="1" applyAlignment="1">
      <alignment horizontal="centerContinuous" vertical="center"/>
      <protection/>
    </xf>
    <xf numFmtId="9" fontId="17" fillId="33" borderId="0" xfId="1064" applyFont="1" applyFill="1" applyBorder="1" applyAlignment="1">
      <alignment horizontal="center" vertical="center"/>
    </xf>
    <xf numFmtId="0" fontId="18" fillId="33" borderId="0" xfId="771" applyFont="1" applyFill="1" applyBorder="1" applyAlignment="1">
      <alignment horizontal="left" vertical="center" wrapText="1"/>
      <protection/>
    </xf>
    <xf numFmtId="9" fontId="20" fillId="33" borderId="0" xfId="1064" applyFont="1" applyFill="1" applyBorder="1" applyAlignment="1">
      <alignment/>
    </xf>
    <xf numFmtId="43" fontId="17" fillId="33" borderId="0" xfId="588" applyFont="1" applyFill="1" applyBorder="1" applyAlignment="1">
      <alignment horizontal="center" vertical="center"/>
    </xf>
    <xf numFmtId="0" fontId="20" fillId="33" borderId="0" xfId="658" applyFont="1" applyFill="1" applyBorder="1">
      <alignment/>
      <protection/>
    </xf>
    <xf numFmtId="4" fontId="18" fillId="33" borderId="0" xfId="771" applyNumberFormat="1" applyFont="1" applyFill="1" applyBorder="1" applyAlignment="1">
      <alignment horizontal="center" vertical="center" wrapText="1"/>
      <protection/>
    </xf>
    <xf numFmtId="3" fontId="17" fillId="33" borderId="0" xfId="658" applyNumberFormat="1" applyFont="1" applyFill="1" applyBorder="1">
      <alignment/>
      <protection/>
    </xf>
    <xf numFmtId="3" fontId="17" fillId="33" borderId="0" xfId="658" applyNumberFormat="1" applyFont="1" applyFill="1" applyBorder="1" applyAlignment="1">
      <alignment horizontal="center" vertical="center"/>
      <protection/>
    </xf>
    <xf numFmtId="0" fontId="25" fillId="0" borderId="0" xfId="658" applyFont="1" applyFill="1" applyBorder="1" applyAlignment="1">
      <alignment horizontal="left" vertical="center" wrapText="1"/>
      <protection/>
    </xf>
    <xf numFmtId="0" fontId="18" fillId="0" borderId="0" xfId="658" applyFont="1" applyFill="1" applyBorder="1" applyAlignment="1">
      <alignment vertical="center"/>
      <protection/>
    </xf>
    <xf numFmtId="178" fontId="18" fillId="0" borderId="0" xfId="588" applyNumberFormat="1" applyFont="1" applyFill="1" applyBorder="1" applyAlignment="1">
      <alignment horizontal="left" vertical="center" wrapText="1"/>
    </xf>
    <xf numFmtId="0" fontId="25" fillId="0" borderId="0" xfId="588" applyNumberFormat="1" applyFont="1" applyFill="1" applyBorder="1" applyAlignment="1">
      <alignment horizontal="left" vertical="center"/>
    </xf>
    <xf numFmtId="0" fontId="18" fillId="0" borderId="0" xfId="659" applyFont="1" applyFill="1" applyBorder="1" applyAlignment="1">
      <alignment vertical="center"/>
      <protection/>
    </xf>
    <xf numFmtId="0" fontId="18" fillId="0" borderId="0" xfId="588" applyNumberFormat="1" applyFont="1" applyFill="1" applyBorder="1" applyAlignment="1">
      <alignment horizontal="left" vertical="center" wrapText="1"/>
    </xf>
    <xf numFmtId="0" fontId="17" fillId="33" borderId="0" xfId="658" applyFont="1" applyFill="1" applyAlignment="1">
      <alignment horizontal="center"/>
      <protection/>
    </xf>
    <xf numFmtId="0" fontId="17" fillId="33" borderId="0" xfId="658" applyFont="1" applyFill="1" applyAlignment="1">
      <alignment horizontal="center" vertical="center"/>
      <protection/>
    </xf>
    <xf numFmtId="0" fontId="17" fillId="33" borderId="0" xfId="658" applyFont="1" applyFill="1">
      <alignment/>
      <protection/>
    </xf>
    <xf numFmtId="0" fontId="18" fillId="33" borderId="0" xfId="0" applyFont="1" applyFill="1" applyAlignment="1">
      <alignment/>
    </xf>
    <xf numFmtId="0" fontId="24" fillId="33" borderId="0" xfId="658" applyFont="1" applyFill="1">
      <alignment/>
      <protection/>
    </xf>
    <xf numFmtId="0" fontId="17" fillId="33" borderId="0" xfId="658" applyFont="1" applyFill="1" applyBorder="1" applyAlignment="1">
      <alignment vertical="center"/>
      <protection/>
    </xf>
    <xf numFmtId="165" fontId="17" fillId="33" borderId="0" xfId="604" applyNumberFormat="1" applyFont="1" applyFill="1" applyBorder="1" applyAlignment="1">
      <alignment horizontal="right" vertical="center" wrapText="1"/>
    </xf>
    <xf numFmtId="165" fontId="17" fillId="33" borderId="0" xfId="658" applyNumberFormat="1" applyFont="1" applyFill="1" applyBorder="1" applyAlignment="1">
      <alignment vertical="center"/>
      <protection/>
    </xf>
    <xf numFmtId="0" fontId="18" fillId="33" borderId="0" xfId="771" applyFont="1" applyFill="1" applyBorder="1" applyAlignment="1">
      <alignment vertical="center" wrapText="1"/>
      <protection/>
    </xf>
    <xf numFmtId="0" fontId="18" fillId="0" borderId="0" xfId="659" applyFont="1" applyFill="1">
      <alignment/>
      <protection/>
    </xf>
    <xf numFmtId="0" fontId="18" fillId="0" borderId="0" xfId="588" applyNumberFormat="1" applyFont="1" applyFill="1" applyBorder="1" applyAlignment="1">
      <alignment horizontal="left" wrapText="1"/>
    </xf>
    <xf numFmtId="0" fontId="17" fillId="0" borderId="0" xfId="658" applyFont="1" applyFill="1" applyBorder="1" applyAlignment="1">
      <alignment vertical="center"/>
      <protection/>
    </xf>
    <xf numFmtId="4" fontId="29" fillId="0" borderId="0" xfId="1075" applyNumberFormat="1" applyFont="1" applyFill="1" applyBorder="1" applyAlignment="1">
      <alignment horizontal="center" vertical="center" wrapText="1"/>
    </xf>
    <xf numFmtId="165" fontId="29" fillId="0" borderId="0" xfId="1075" applyNumberFormat="1" applyFont="1" applyFill="1" applyBorder="1" applyAlignment="1">
      <alignment horizontal="center" vertical="center" wrapText="1"/>
    </xf>
    <xf numFmtId="0" fontId="30" fillId="0" borderId="0" xfId="659" applyFont="1" applyFill="1" applyBorder="1" applyAlignment="1">
      <alignment horizontal="left" vertical="center" wrapText="1"/>
      <protection/>
    </xf>
    <xf numFmtId="165" fontId="30" fillId="0" borderId="0" xfId="659" applyNumberFormat="1" applyFont="1" applyFill="1" applyBorder="1" applyAlignment="1">
      <alignment horizontal="left" vertical="center" wrapText="1"/>
      <protection/>
    </xf>
    <xf numFmtId="0" fontId="18" fillId="33" borderId="0" xfId="0" applyFont="1" applyFill="1" applyAlignment="1">
      <alignment vertical="center"/>
    </xf>
    <xf numFmtId="0" fontId="18" fillId="33" borderId="0" xfId="771" applyFont="1" applyFill="1" applyAlignment="1">
      <alignment vertical="center"/>
      <protection/>
    </xf>
    <xf numFmtId="165" fontId="19" fillId="0" borderId="0" xfId="0" applyNumberFormat="1" applyFont="1" applyAlignment="1">
      <alignment horizontal="right" vertical="center"/>
    </xf>
    <xf numFmtId="165" fontId="37" fillId="0" borderId="0" xfId="0" applyNumberFormat="1" applyFont="1" applyAlignment="1">
      <alignment vertical="center"/>
    </xf>
    <xf numFmtId="3" fontId="37" fillId="0" borderId="0" xfId="0" applyNumberFormat="1" applyFont="1" applyAlignment="1">
      <alignment vertical="center"/>
    </xf>
    <xf numFmtId="3" fontId="19" fillId="0" borderId="0" xfId="0" applyNumberFormat="1" applyFont="1" applyAlignment="1">
      <alignment vertical="center"/>
    </xf>
    <xf numFmtId="0" fontId="17" fillId="0" borderId="0" xfId="606" applyFont="1" applyAlignment="1" applyProtection="1">
      <alignment vertical="center"/>
      <protection locked="0"/>
    </xf>
    <xf numFmtId="0" fontId="17" fillId="33" borderId="0" xfId="771" applyFont="1" applyFill="1" applyBorder="1" applyAlignment="1">
      <alignment horizontal="center" vertical="center" wrapText="1"/>
      <protection/>
    </xf>
    <xf numFmtId="0" fontId="17" fillId="33" borderId="0" xfId="0" applyFont="1" applyFill="1" applyAlignment="1">
      <alignment/>
    </xf>
    <xf numFmtId="3" fontId="26" fillId="0" borderId="0" xfId="0" applyNumberFormat="1" applyFont="1" applyFill="1" applyAlignment="1" applyProtection="1">
      <alignment horizontal="center" vertical="center"/>
      <protection/>
    </xf>
    <xf numFmtId="1" fontId="17" fillId="33" borderId="0" xfId="1046" applyNumberFormat="1" applyFont="1" applyFill="1" applyBorder="1" applyAlignment="1">
      <alignment horizontal="center" vertical="center" wrapText="1"/>
    </xf>
    <xf numFmtId="0" fontId="17" fillId="33" borderId="0" xfId="0" applyFont="1" applyFill="1" applyAlignment="1">
      <alignment horizontal="right" vertical="center"/>
    </xf>
    <xf numFmtId="0" fontId="17" fillId="33" borderId="0" xfId="0" applyFont="1" applyFill="1" applyAlignment="1">
      <alignment vertical="center"/>
    </xf>
    <xf numFmtId="0" fontId="24" fillId="33" borderId="0" xfId="0" applyFont="1" applyFill="1" applyAlignment="1">
      <alignment vertical="center"/>
    </xf>
    <xf numFmtId="4" fontId="17" fillId="0" borderId="0" xfId="0" applyNumberFormat="1" applyFont="1" applyFill="1" applyBorder="1" applyAlignment="1" applyProtection="1">
      <alignment horizontal="center" vertical="center"/>
      <protection/>
    </xf>
    <xf numFmtId="2" fontId="18" fillId="33" borderId="0" xfId="771" applyNumberFormat="1" applyFont="1" applyFill="1" applyBorder="1" applyAlignment="1">
      <alignment horizontal="center" vertical="center" wrapText="1"/>
      <protection/>
    </xf>
    <xf numFmtId="0" fontId="17" fillId="33" borderId="0" xfId="0" applyFont="1" applyFill="1" applyAlignment="1">
      <alignment vertical="justify" wrapText="1"/>
    </xf>
    <xf numFmtId="0" fontId="17" fillId="33" borderId="0" xfId="771" applyFont="1" applyFill="1">
      <alignment/>
      <protection/>
    </xf>
    <xf numFmtId="165" fontId="26" fillId="0" borderId="0" xfId="0" applyNumberFormat="1" applyFont="1" applyAlignment="1">
      <alignment/>
    </xf>
    <xf numFmtId="165" fontId="17" fillId="0" borderId="0" xfId="0" applyNumberFormat="1" applyFont="1" applyFill="1" applyBorder="1" applyAlignment="1" applyProtection="1">
      <alignment vertical="top"/>
      <protection/>
    </xf>
    <xf numFmtId="165" fontId="17" fillId="0" borderId="0" xfId="0" applyNumberFormat="1" applyFont="1" applyFill="1" applyBorder="1" applyAlignment="1" applyProtection="1">
      <alignment vertical="center"/>
      <protection/>
    </xf>
    <xf numFmtId="0" fontId="26" fillId="0" borderId="0" xfId="0" applyFont="1" applyAlignment="1">
      <alignment horizontal="center"/>
    </xf>
    <xf numFmtId="0" fontId="26" fillId="0" borderId="0" xfId="0" applyFont="1" applyFill="1" applyAlignment="1">
      <alignment vertical="center"/>
    </xf>
    <xf numFmtId="0" fontId="26" fillId="0" borderId="0" xfId="0" applyFont="1" applyFill="1" applyAlignment="1">
      <alignment horizontal="center"/>
    </xf>
    <xf numFmtId="0" fontId="26" fillId="0" borderId="0" xfId="0" applyFont="1" applyFill="1" applyAlignment="1">
      <alignment/>
    </xf>
    <xf numFmtId="165" fontId="26" fillId="0" borderId="0" xfId="0" applyNumberFormat="1" applyFont="1" applyFill="1" applyAlignment="1">
      <alignment/>
    </xf>
    <xf numFmtId="0" fontId="35" fillId="0" borderId="0" xfId="856" applyFont="1" applyAlignment="1">
      <alignment vertical="center"/>
      <protection/>
    </xf>
    <xf numFmtId="0" fontId="17" fillId="33" borderId="0" xfId="771" applyFont="1" applyFill="1" applyAlignment="1">
      <alignment vertical="center"/>
      <protection/>
    </xf>
    <xf numFmtId="0" fontId="26" fillId="0" borderId="0" xfId="856" applyFont="1" applyAlignment="1">
      <alignment vertical="center"/>
      <protection/>
    </xf>
    <xf numFmtId="0" fontId="26" fillId="0" borderId="0" xfId="857" applyFont="1" applyAlignment="1">
      <alignment horizontal="center" vertical="center"/>
      <protection/>
    </xf>
    <xf numFmtId="3" fontId="26" fillId="0" borderId="0" xfId="857" applyNumberFormat="1" applyFont="1" applyAlignment="1">
      <alignment horizontal="center" vertical="center"/>
      <protection/>
    </xf>
    <xf numFmtId="173" fontId="26" fillId="0" borderId="0" xfId="857" applyNumberFormat="1" applyFont="1" applyAlignment="1">
      <alignment horizontal="center" vertical="center"/>
      <protection/>
    </xf>
    <xf numFmtId="0" fontId="26" fillId="0" borderId="0" xfId="857" applyFont="1" applyAlignment="1">
      <alignment vertical="center"/>
      <protection/>
    </xf>
    <xf numFmtId="165" fontId="26" fillId="0" borderId="0" xfId="857" applyNumberFormat="1" applyFont="1" applyAlignment="1">
      <alignment vertical="center"/>
      <protection/>
    </xf>
    <xf numFmtId="0" fontId="26" fillId="0" borderId="0" xfId="856" applyFont="1" applyAlignment="1">
      <alignment horizontal="center" vertical="center"/>
      <protection/>
    </xf>
    <xf numFmtId="173" fontId="26" fillId="0" borderId="0" xfId="856" applyNumberFormat="1" applyFont="1" applyAlignment="1">
      <alignment horizontal="center" vertical="center"/>
      <protection/>
    </xf>
    <xf numFmtId="3" fontId="26" fillId="0" borderId="0" xfId="856" applyNumberFormat="1" applyFont="1" applyAlignment="1">
      <alignment horizontal="center" vertical="center"/>
      <protection/>
    </xf>
    <xf numFmtId="3" fontId="26" fillId="0" borderId="0" xfId="856" applyNumberFormat="1" applyFont="1" applyAlignment="1">
      <alignment vertical="center"/>
      <protection/>
    </xf>
    <xf numFmtId="0" fontId="35" fillId="0" borderId="0" xfId="856" applyFont="1" applyAlignment="1">
      <alignment horizontal="center" vertical="center"/>
      <protection/>
    </xf>
    <xf numFmtId="165" fontId="17" fillId="0" borderId="0" xfId="1016" applyNumberFormat="1" applyFont="1" applyAlignment="1" applyProtection="1">
      <alignment vertical="center"/>
      <protection locked="0"/>
    </xf>
    <xf numFmtId="0" fontId="17" fillId="0" borderId="0" xfId="606" applyFont="1" applyAlignment="1">
      <alignment horizontal="center" vertical="center"/>
      <protection/>
    </xf>
    <xf numFmtId="181" fontId="17" fillId="0" borderId="0" xfId="79" applyNumberFormat="1" applyFont="1" applyFill="1" applyAlignment="1">
      <alignment vertical="center"/>
    </xf>
    <xf numFmtId="0" fontId="17" fillId="0" borderId="0" xfId="771" applyFont="1" applyFill="1" applyBorder="1" applyAlignment="1">
      <alignment horizontal="center" vertical="center" wrapText="1"/>
      <protection/>
    </xf>
    <xf numFmtId="173" fontId="17" fillId="0" borderId="0" xfId="606" applyNumberFormat="1" applyFont="1" applyAlignment="1">
      <alignment horizontal="center" vertical="center"/>
      <protection/>
    </xf>
    <xf numFmtId="181" fontId="17" fillId="0" borderId="0" xfId="79" applyNumberFormat="1" applyFont="1" applyAlignment="1">
      <alignment vertical="center"/>
    </xf>
    <xf numFmtId="0" fontId="20" fillId="0" borderId="0" xfId="771" applyFont="1" applyFill="1" applyBorder="1" applyAlignment="1">
      <alignment horizontal="center" vertical="center" wrapText="1"/>
      <protection/>
    </xf>
    <xf numFmtId="165" fontId="20" fillId="0" borderId="0" xfId="771" applyNumberFormat="1" applyFont="1" applyFill="1" applyBorder="1" applyAlignment="1">
      <alignment horizontal="right" vertical="center" wrapText="1"/>
      <protection/>
    </xf>
    <xf numFmtId="194" fontId="17" fillId="0" borderId="0" xfId="606" applyNumberFormat="1" applyFont="1" applyAlignment="1">
      <alignment vertical="center"/>
      <protection/>
    </xf>
    <xf numFmtId="0" fontId="26" fillId="33" borderId="0" xfId="0" applyFont="1" applyFill="1" applyAlignment="1">
      <alignment vertical="center"/>
    </xf>
    <xf numFmtId="3" fontId="17" fillId="0" borderId="0" xfId="606" applyNumberFormat="1" applyFont="1" applyAlignment="1">
      <alignment horizontal="right" vertical="center"/>
      <protection/>
    </xf>
    <xf numFmtId="166" fontId="17" fillId="0" borderId="0" xfId="1047" applyNumberFormat="1" applyFont="1" applyAlignment="1">
      <alignment vertical="center"/>
    </xf>
    <xf numFmtId="173" fontId="17" fillId="0" borderId="0" xfId="1047" applyNumberFormat="1" applyFont="1" applyAlignment="1">
      <alignment vertical="center"/>
    </xf>
    <xf numFmtId="3" fontId="17" fillId="0" borderId="0" xfId="606" applyNumberFormat="1" applyFont="1" applyAlignment="1">
      <alignment vertical="center"/>
      <protection/>
    </xf>
    <xf numFmtId="0" fontId="24" fillId="0" borderId="0" xfId="606" applyFont="1" applyAlignment="1">
      <alignment vertical="center"/>
      <protection/>
    </xf>
    <xf numFmtId="0" fontId="20" fillId="0" borderId="0" xfId="1011" applyFont="1" applyFill="1" applyAlignment="1">
      <alignment vertical="center" wrapText="1"/>
      <protection/>
    </xf>
    <xf numFmtId="0" fontId="20" fillId="0" borderId="0" xfId="1011" applyFont="1" applyFill="1" applyAlignment="1">
      <alignment horizontal="center" vertical="center" wrapText="1"/>
      <protection/>
    </xf>
    <xf numFmtId="0" fontId="16" fillId="0" borderId="0" xfId="1011" applyFont="1" applyFill="1" applyAlignment="1">
      <alignment horizontal="center" vertical="center" wrapText="1"/>
      <protection/>
    </xf>
    <xf numFmtId="0" fontId="17" fillId="0" borderId="0" xfId="1012" applyFont="1" applyFill="1" applyBorder="1" applyAlignment="1" applyProtection="1">
      <alignment horizontal="center" vertical="center"/>
      <protection/>
    </xf>
    <xf numFmtId="3" fontId="17" fillId="0" borderId="0" xfId="1011" applyNumberFormat="1" applyFont="1" applyFill="1" applyBorder="1" applyAlignment="1" applyProtection="1">
      <alignment horizontal="center" vertical="center"/>
      <protection/>
    </xf>
    <xf numFmtId="165" fontId="17" fillId="0" borderId="0" xfId="1011" applyNumberFormat="1" applyFont="1" applyFill="1" applyBorder="1" applyAlignment="1" applyProtection="1">
      <alignment horizontal="right" vertical="center"/>
      <protection/>
    </xf>
    <xf numFmtId="165" fontId="17" fillId="0" borderId="0" xfId="1011" applyNumberFormat="1" applyFont="1" applyFill="1" applyBorder="1" applyAlignment="1" applyProtection="1">
      <alignment horizontal="center" vertical="center"/>
      <protection/>
    </xf>
    <xf numFmtId="0" fontId="17" fillId="0" borderId="0" xfId="1011" applyFont="1" applyFill="1" applyBorder="1" applyAlignment="1" applyProtection="1">
      <alignment vertical="center"/>
      <protection locked="0"/>
    </xf>
    <xf numFmtId="165" fontId="17" fillId="0" borderId="0" xfId="1011" applyNumberFormat="1" applyFont="1" applyFill="1" applyBorder="1" applyAlignment="1" applyProtection="1">
      <alignment vertical="center"/>
      <protection locked="0"/>
    </xf>
    <xf numFmtId="3" fontId="17" fillId="0" borderId="0" xfId="1011" applyNumberFormat="1" applyFont="1" applyFill="1" applyAlignment="1" applyProtection="1">
      <alignment vertical="center"/>
      <protection locked="0"/>
    </xf>
    <xf numFmtId="0" fontId="24" fillId="0" borderId="0" xfId="1011" applyFont="1" applyAlignment="1" applyProtection="1">
      <alignment vertical="center"/>
      <protection locked="0"/>
    </xf>
    <xf numFmtId="0" fontId="17" fillId="33" borderId="0" xfId="771" applyFont="1" applyFill="1" applyAlignment="1">
      <alignment horizontal="center" vertical="center"/>
      <protection/>
    </xf>
    <xf numFmtId="3" fontId="17" fillId="33" borderId="0" xfId="771" applyNumberFormat="1" applyFont="1" applyFill="1" applyBorder="1" applyAlignment="1">
      <alignment horizontal="right" vertical="center" wrapText="1"/>
      <protection/>
    </xf>
    <xf numFmtId="165" fontId="17" fillId="33" borderId="0" xfId="771" applyNumberFormat="1" applyFont="1" applyFill="1" applyBorder="1" applyAlignment="1">
      <alignment horizontal="right" vertical="center" wrapText="1"/>
      <protection/>
    </xf>
    <xf numFmtId="165" fontId="17" fillId="33" borderId="0" xfId="771" applyNumberFormat="1" applyFont="1" applyFill="1" applyBorder="1" applyAlignment="1">
      <alignment horizontal="center" vertical="center" wrapText="1"/>
      <protection/>
    </xf>
    <xf numFmtId="165" fontId="17" fillId="0" borderId="0" xfId="771" applyNumberFormat="1" applyFont="1" applyFill="1" applyBorder="1" applyAlignment="1">
      <alignment horizontal="right" vertical="center" wrapText="1"/>
      <protection/>
    </xf>
    <xf numFmtId="173" fontId="21" fillId="33" borderId="0" xfId="0" applyNumberFormat="1" applyFont="1" applyFill="1" applyAlignment="1">
      <alignment horizontal="center" vertical="center"/>
    </xf>
    <xf numFmtId="43" fontId="17" fillId="0" borderId="0" xfId="79" applyFont="1" applyAlignment="1">
      <alignment vertical="center"/>
    </xf>
    <xf numFmtId="10" fontId="17" fillId="0" borderId="0" xfId="1047" applyNumberFormat="1" applyFont="1" applyAlignment="1">
      <alignment vertical="center"/>
    </xf>
    <xf numFmtId="0" fontId="17" fillId="0" borderId="0" xfId="606" applyFont="1" applyAlignment="1">
      <alignment horizontal="left" vertical="center"/>
      <protection/>
    </xf>
    <xf numFmtId="165" fontId="17" fillId="0" borderId="0" xfId="619" applyNumberFormat="1" applyFont="1" applyFill="1" applyBorder="1" applyAlignment="1">
      <alignment horizontal="center" vertical="center"/>
      <protection/>
    </xf>
    <xf numFmtId="0" fontId="35" fillId="0" borderId="0" xfId="0" applyFont="1" applyAlignment="1">
      <alignment horizontal="center"/>
    </xf>
    <xf numFmtId="173" fontId="35" fillId="0" borderId="0" xfId="0" applyNumberFormat="1" applyFont="1" applyAlignment="1">
      <alignment horizontal="center" vertical="center"/>
    </xf>
    <xf numFmtId="178" fontId="22" fillId="0" borderId="0" xfId="74" applyNumberFormat="1" applyFont="1" applyAlignment="1">
      <alignment vertical="center"/>
    </xf>
    <xf numFmtId="165" fontId="16" fillId="0" borderId="0" xfId="883" applyNumberFormat="1" applyFont="1" applyFill="1" applyBorder="1" applyAlignment="1">
      <alignment horizontal="right" vertical="center" wrapText="1"/>
      <protection/>
    </xf>
    <xf numFmtId="178" fontId="21" fillId="0" borderId="0" xfId="74" applyNumberFormat="1" applyFont="1" applyAlignment="1">
      <alignment vertical="center"/>
    </xf>
    <xf numFmtId="1" fontId="17" fillId="0" borderId="0" xfId="883" applyNumberFormat="1" applyFont="1" applyFill="1" applyBorder="1" applyAlignment="1">
      <alignment horizontal="right" vertical="center" wrapText="1" indent="1"/>
      <protection/>
    </xf>
    <xf numFmtId="178" fontId="17" fillId="0" borderId="0" xfId="74" applyNumberFormat="1" applyFont="1" applyAlignment="1">
      <alignment vertical="center"/>
    </xf>
    <xf numFmtId="1" fontId="21" fillId="0" borderId="0" xfId="74" applyNumberFormat="1" applyFont="1" applyAlignment="1">
      <alignment horizontal="center" vertical="center"/>
    </xf>
    <xf numFmtId="167" fontId="24" fillId="0" borderId="0" xfId="883" applyFont="1" applyAlignment="1">
      <alignment vertical="center"/>
      <protection/>
    </xf>
    <xf numFmtId="167" fontId="21" fillId="0" borderId="0" xfId="883" applyFont="1" applyFill="1" applyBorder="1" applyAlignment="1">
      <alignment vertical="center"/>
      <protection/>
    </xf>
    <xf numFmtId="1" fontId="17" fillId="0" borderId="0" xfId="883" applyNumberFormat="1" applyFont="1" applyFill="1" applyBorder="1" applyAlignment="1">
      <alignment horizontal="center" vertical="center" wrapText="1"/>
      <protection/>
    </xf>
    <xf numFmtId="178" fontId="17" fillId="0" borderId="0" xfId="74" applyNumberFormat="1" applyFont="1" applyFill="1" applyBorder="1" applyAlignment="1">
      <alignment horizontal="center" vertical="center"/>
    </xf>
    <xf numFmtId="3" fontId="17" fillId="0" borderId="0" xfId="934" applyNumberFormat="1" applyFont="1" applyFill="1" applyBorder="1" applyAlignment="1" applyProtection="1">
      <alignment vertical="center"/>
      <protection/>
    </xf>
    <xf numFmtId="167" fontId="17" fillId="0" borderId="0" xfId="934" applyFont="1" applyAlignment="1">
      <alignment vertical="center"/>
      <protection/>
    </xf>
    <xf numFmtId="3" fontId="21" fillId="0" borderId="0" xfId="883" applyNumberFormat="1" applyFont="1" applyFill="1" applyBorder="1" applyAlignment="1">
      <alignment vertical="center"/>
      <protection/>
    </xf>
    <xf numFmtId="178" fontId="21" fillId="0" borderId="0" xfId="74" applyNumberFormat="1" applyFont="1" applyFill="1" applyBorder="1" applyAlignment="1">
      <alignment vertical="center"/>
    </xf>
    <xf numFmtId="167" fontId="24" fillId="0" borderId="0" xfId="883" applyFont="1" applyFill="1" applyBorder="1" applyAlignment="1">
      <alignment vertical="center"/>
      <protection/>
    </xf>
    <xf numFmtId="0" fontId="31" fillId="33" borderId="0" xfId="57" applyFont="1" applyFill="1" applyAlignment="1" applyProtection="1">
      <alignment horizontal="center" vertical="center"/>
      <protection/>
    </xf>
    <xf numFmtId="173" fontId="35" fillId="0" borderId="0" xfId="0" applyNumberFormat="1" applyFont="1" applyAlignment="1">
      <alignment vertical="center"/>
    </xf>
    <xf numFmtId="2" fontId="35" fillId="0" borderId="0" xfId="0" applyNumberFormat="1" applyFont="1" applyAlignment="1">
      <alignment vertical="center"/>
    </xf>
    <xf numFmtId="0" fontId="26" fillId="0" borderId="0" xfId="0" applyFont="1" applyBorder="1" applyAlignment="1">
      <alignment horizontal="center" vertical="center"/>
    </xf>
    <xf numFmtId="3" fontId="26" fillId="0" borderId="0" xfId="0" applyNumberFormat="1" applyFont="1" applyBorder="1" applyAlignment="1">
      <alignment horizontal="center" vertical="center"/>
    </xf>
    <xf numFmtId="3" fontId="35" fillId="0" borderId="0" xfId="0" applyNumberFormat="1" applyFont="1" applyAlignment="1">
      <alignment vertical="center"/>
    </xf>
    <xf numFmtId="165" fontId="26" fillId="0" borderId="0" xfId="0" applyNumberFormat="1" applyFont="1" applyBorder="1" applyAlignment="1">
      <alignment horizontal="center" vertical="center"/>
    </xf>
    <xf numFmtId="165" fontId="38" fillId="0" borderId="0" xfId="0" applyNumberFormat="1" applyFont="1" applyFill="1" applyBorder="1" applyAlignment="1">
      <alignment horizontal="right" vertical="center" wrapText="1"/>
    </xf>
    <xf numFmtId="0" fontId="26" fillId="33" borderId="0" xfId="0" applyFont="1" applyFill="1" applyBorder="1" applyAlignment="1">
      <alignment horizontal="center" vertical="center" wrapText="1"/>
    </xf>
    <xf numFmtId="0" fontId="26" fillId="33" borderId="0" xfId="608" applyFont="1" applyFill="1" applyBorder="1" applyAlignment="1">
      <alignment horizontal="center" vertical="center" wrapText="1"/>
      <protection/>
    </xf>
    <xf numFmtId="0" fontId="26" fillId="0" borderId="0" xfId="0" applyFont="1" applyFill="1" applyAlignment="1">
      <alignment vertical="center" wrapText="1"/>
    </xf>
    <xf numFmtId="0" fontId="26" fillId="0" borderId="0" xfId="0" applyFont="1" applyFill="1" applyAlignment="1">
      <alignment vertical="center" wrapText="1"/>
    </xf>
    <xf numFmtId="0" fontId="38" fillId="33" borderId="0" xfId="0" applyFont="1" applyFill="1" applyAlignment="1">
      <alignment horizontal="center" vertical="center"/>
    </xf>
    <xf numFmtId="173" fontId="38" fillId="0" borderId="0" xfId="0" applyNumberFormat="1" applyFont="1" applyFill="1" applyAlignment="1">
      <alignment horizontal="center" vertical="center"/>
    </xf>
    <xf numFmtId="0" fontId="26" fillId="33" borderId="0" xfId="608" applyFont="1" applyFill="1" applyAlignment="1">
      <alignment horizontal="left" vertical="center"/>
      <protection/>
    </xf>
    <xf numFmtId="173" fontId="26" fillId="33" borderId="0" xfId="608" applyNumberFormat="1" applyFont="1" applyFill="1" applyAlignment="1">
      <alignment horizontal="center" vertical="center"/>
      <protection/>
    </xf>
    <xf numFmtId="2" fontId="26" fillId="33" borderId="0" xfId="608" applyNumberFormat="1" applyFont="1" applyFill="1" applyAlignment="1">
      <alignment horizontal="center" vertical="center"/>
      <protection/>
    </xf>
    <xf numFmtId="177" fontId="26" fillId="33" borderId="0" xfId="608" applyNumberFormat="1" applyFont="1" applyFill="1" applyAlignment="1">
      <alignment horizontal="center" vertical="center"/>
      <protection/>
    </xf>
    <xf numFmtId="0" fontId="26" fillId="33" borderId="0" xfId="0" applyFont="1" applyFill="1" applyAlignment="1">
      <alignment horizontal="left" vertical="center"/>
    </xf>
    <xf numFmtId="0" fontId="44" fillId="0" borderId="0" xfId="0" applyFont="1" applyFill="1" applyBorder="1" applyAlignment="1">
      <alignment horizontal="center"/>
    </xf>
    <xf numFmtId="2" fontId="25" fillId="34" borderId="0" xfId="611" applyNumberFormat="1" applyFont="1" applyFill="1" applyBorder="1" applyAlignment="1" applyProtection="1">
      <alignment horizontal="left" vertical="center"/>
      <protection locked="0"/>
    </xf>
    <xf numFmtId="165" fontId="25" fillId="34" borderId="0" xfId="611" applyNumberFormat="1" applyFont="1" applyFill="1" applyBorder="1" applyAlignment="1" applyProtection="1">
      <alignment vertical="center" wrapText="1"/>
      <protection locked="0"/>
    </xf>
    <xf numFmtId="165" fontId="25" fillId="34" borderId="0" xfId="611" applyNumberFormat="1" applyFont="1" applyFill="1" applyBorder="1" applyAlignment="1" applyProtection="1">
      <alignment horizontal="right" vertical="center"/>
      <protection/>
    </xf>
    <xf numFmtId="165" fontId="25" fillId="34" borderId="0" xfId="611" applyNumberFormat="1" applyFont="1" applyFill="1" applyBorder="1" applyAlignment="1" applyProtection="1">
      <alignment horizontal="center" vertical="center"/>
      <protection/>
    </xf>
    <xf numFmtId="173" fontId="25" fillId="34" borderId="0" xfId="79" applyNumberFormat="1" applyFont="1" applyFill="1" applyBorder="1" applyAlignment="1" applyProtection="1">
      <alignment horizontal="center" vertical="center"/>
      <protection/>
    </xf>
    <xf numFmtId="165" fontId="38" fillId="0" borderId="0" xfId="0" applyNumberFormat="1" applyFont="1" applyFill="1" applyBorder="1" applyAlignment="1">
      <alignment horizontal="center" vertical="center" wrapText="1"/>
    </xf>
    <xf numFmtId="0" fontId="35" fillId="0" borderId="0" xfId="0" applyFont="1" applyAlignment="1">
      <alignment horizontal="center" vertical="center"/>
    </xf>
    <xf numFmtId="0" fontId="21" fillId="0" borderId="0" xfId="0" applyFont="1" applyAlignment="1">
      <alignment vertical="center"/>
    </xf>
    <xf numFmtId="0" fontId="17" fillId="0" borderId="0" xfId="771" applyFont="1" applyFill="1" applyBorder="1" applyAlignment="1">
      <alignment vertical="center"/>
      <protection/>
    </xf>
    <xf numFmtId="0" fontId="21" fillId="0" borderId="0" xfId="0" applyFont="1" applyFill="1" applyBorder="1" applyAlignment="1">
      <alignment vertical="center"/>
    </xf>
    <xf numFmtId="0" fontId="17" fillId="0" borderId="0" xfId="1011" applyFont="1" applyAlignment="1" applyProtection="1">
      <alignment horizontal="center" vertical="center"/>
      <protection locked="0"/>
    </xf>
    <xf numFmtId="0" fontId="17" fillId="0" borderId="0" xfId="1011" applyFont="1" applyFill="1" applyAlignment="1" applyProtection="1">
      <alignment horizontal="center" vertical="center"/>
      <protection locked="0"/>
    </xf>
    <xf numFmtId="2" fontId="25" fillId="34" borderId="0" xfId="611" applyNumberFormat="1" applyFont="1" applyFill="1" applyBorder="1" applyAlignment="1" applyProtection="1">
      <alignment vertical="center"/>
      <protection locked="0"/>
    </xf>
    <xf numFmtId="0" fontId="25" fillId="33" borderId="13" xfId="611" applyFont="1" applyFill="1" applyBorder="1" applyAlignment="1" applyProtection="1">
      <alignment vertical="center" wrapText="1"/>
      <protection locked="0"/>
    </xf>
    <xf numFmtId="165" fontId="25" fillId="0" borderId="13" xfId="611" applyNumberFormat="1" applyFont="1" applyFill="1" applyBorder="1" applyAlignment="1" applyProtection="1">
      <alignment horizontal="right" vertical="center"/>
      <protection locked="0"/>
    </xf>
    <xf numFmtId="165" fontId="25" fillId="33" borderId="13" xfId="611" applyNumberFormat="1" applyFont="1" applyFill="1" applyBorder="1" applyAlignment="1" applyProtection="1">
      <alignment horizontal="right" vertical="center"/>
      <protection/>
    </xf>
    <xf numFmtId="165" fontId="25" fillId="0" borderId="13" xfId="611" applyNumberFormat="1" applyFont="1" applyFill="1" applyBorder="1" applyAlignment="1" applyProtection="1">
      <alignment horizontal="center" vertical="center"/>
      <protection/>
    </xf>
    <xf numFmtId="173" fontId="25" fillId="0" borderId="13" xfId="79" applyNumberFormat="1" applyFont="1" applyFill="1" applyBorder="1" applyAlignment="1" applyProtection="1">
      <alignment horizontal="center" vertical="center"/>
      <protection/>
    </xf>
    <xf numFmtId="0" fontId="32" fillId="0" borderId="0" xfId="0" applyFont="1" applyFill="1" applyAlignment="1">
      <alignment horizontal="left" vertical="center" wrapText="1"/>
    </xf>
    <xf numFmtId="0" fontId="32" fillId="0" borderId="0" xfId="0" applyFont="1" applyFill="1" applyAlignment="1">
      <alignment horizontal="left" vertical="center" wrapText="1"/>
    </xf>
    <xf numFmtId="0" fontId="38" fillId="33" borderId="14" xfId="0" applyFont="1" applyFill="1" applyBorder="1" applyAlignment="1">
      <alignment horizontal="center" vertical="center"/>
    </xf>
    <xf numFmtId="0" fontId="26" fillId="33" borderId="14" xfId="0" applyFont="1" applyFill="1" applyBorder="1" applyAlignment="1">
      <alignment horizontal="center" vertical="center"/>
    </xf>
    <xf numFmtId="173" fontId="38" fillId="33" borderId="14" xfId="0" applyNumberFormat="1" applyFont="1" applyFill="1" applyBorder="1" applyAlignment="1">
      <alignment horizontal="center" vertical="center"/>
    </xf>
    <xf numFmtId="167" fontId="17" fillId="0" borderId="0" xfId="934" applyFont="1" applyFill="1" applyAlignment="1">
      <alignment vertical="center"/>
      <protection/>
    </xf>
    <xf numFmtId="0" fontId="35" fillId="0" borderId="0" xfId="0" applyFont="1" applyFill="1" applyAlignment="1">
      <alignment vertical="center"/>
    </xf>
    <xf numFmtId="165" fontId="17" fillId="0" borderId="0" xfId="619" applyNumberFormat="1" applyFont="1" applyFill="1" applyBorder="1" applyAlignment="1">
      <alignment vertical="center"/>
      <protection/>
    </xf>
    <xf numFmtId="165" fontId="35" fillId="0" borderId="0" xfId="0" applyNumberFormat="1" applyFont="1" applyAlignment="1">
      <alignment vertical="center"/>
    </xf>
    <xf numFmtId="3" fontId="17" fillId="0" borderId="0" xfId="619" applyNumberFormat="1" applyFont="1" applyFill="1" applyBorder="1" applyAlignment="1">
      <alignment vertical="center"/>
      <protection/>
    </xf>
    <xf numFmtId="0" fontId="17" fillId="0" borderId="0" xfId="606" applyFont="1" applyFill="1" applyAlignment="1">
      <alignment vertical="center"/>
      <protection/>
    </xf>
    <xf numFmtId="0" fontId="17" fillId="0" borderId="0" xfId="771" applyFont="1" applyFill="1" applyAlignment="1">
      <alignment horizontal="center" vertical="center"/>
      <protection/>
    </xf>
    <xf numFmtId="0" fontId="21" fillId="0" borderId="0" xfId="0" applyFont="1" applyFill="1" applyAlignment="1">
      <alignment horizontal="center" vertical="center"/>
    </xf>
    <xf numFmtId="0" fontId="16" fillId="0" borderId="0" xfId="1012" applyFont="1" applyFill="1" applyAlignment="1">
      <alignment horizontal="center" vertical="center" wrapText="1"/>
      <protection/>
    </xf>
    <xf numFmtId="0" fontId="39" fillId="0" borderId="0" xfId="606" applyFont="1" applyAlignment="1">
      <alignment vertical="center"/>
      <protection/>
    </xf>
    <xf numFmtId="0" fontId="26" fillId="0" borderId="0" xfId="856" applyFont="1" applyFill="1" applyAlignment="1">
      <alignment vertical="center"/>
      <protection/>
    </xf>
    <xf numFmtId="0" fontId="38" fillId="0" borderId="0" xfId="856" applyFont="1" applyFill="1" applyAlignment="1">
      <alignment vertical="center"/>
      <protection/>
    </xf>
    <xf numFmtId="0" fontId="26" fillId="0" borderId="0" xfId="0" applyFont="1" applyFill="1" applyAlignment="1">
      <alignment horizontal="center" vertical="center"/>
    </xf>
    <xf numFmtId="0" fontId="21" fillId="0" borderId="0" xfId="0" applyFont="1" applyFill="1" applyAlignment="1">
      <alignment/>
    </xf>
    <xf numFmtId="0" fontId="21" fillId="0" borderId="0" xfId="0" applyFont="1" applyFill="1" applyAlignment="1">
      <alignment vertical="center"/>
    </xf>
    <xf numFmtId="0" fontId="19" fillId="0" borderId="0" xfId="0" applyFont="1" applyFill="1" applyAlignment="1">
      <alignment vertical="center"/>
    </xf>
    <xf numFmtId="0" fontId="37" fillId="0" borderId="0" xfId="0" applyFont="1" applyFill="1" applyAlignment="1">
      <alignment vertical="center"/>
    </xf>
    <xf numFmtId="0" fontId="18" fillId="0" borderId="0" xfId="771" applyFont="1" applyFill="1" applyAlignment="1">
      <alignment vertical="center"/>
      <protection/>
    </xf>
    <xf numFmtId="2" fontId="17" fillId="33" borderId="0" xfId="771" applyNumberFormat="1" applyFont="1" applyFill="1" applyBorder="1" applyAlignment="1">
      <alignment horizontal="center" vertical="center" wrapText="1"/>
      <protection/>
    </xf>
    <xf numFmtId="2" fontId="17" fillId="0" borderId="0" xfId="771" applyNumberFormat="1" applyFont="1" applyFill="1" applyBorder="1" applyAlignment="1">
      <alignment horizontal="center" vertical="center" wrapText="1"/>
      <protection/>
    </xf>
    <xf numFmtId="1" fontId="17" fillId="33" borderId="0" xfId="771" applyNumberFormat="1" applyFont="1" applyFill="1" applyBorder="1" applyAlignment="1">
      <alignment horizontal="center" vertical="center" wrapText="1"/>
      <protection/>
    </xf>
    <xf numFmtId="1" fontId="17" fillId="0" borderId="0" xfId="771" applyNumberFormat="1" applyFont="1" applyFill="1" applyBorder="1" applyAlignment="1">
      <alignment horizontal="center" vertical="center" wrapText="1"/>
      <protection/>
    </xf>
    <xf numFmtId="1" fontId="17" fillId="0" borderId="0" xfId="1046" applyNumberFormat="1" applyFont="1" applyFill="1" applyBorder="1" applyAlignment="1">
      <alignment horizontal="center" vertical="center" wrapText="1"/>
    </xf>
    <xf numFmtId="1" fontId="26" fillId="0" borderId="0" xfId="0" applyNumberFormat="1" applyFont="1" applyFill="1" applyAlignment="1" applyProtection="1">
      <alignment horizontal="center" vertical="center"/>
      <protection/>
    </xf>
    <xf numFmtId="2" fontId="26" fillId="0" borderId="0" xfId="0" applyNumberFormat="1" applyFont="1" applyAlignment="1">
      <alignment horizontal="center" vertical="center"/>
    </xf>
    <xf numFmtId="2" fontId="17" fillId="33" borderId="0" xfId="0" applyNumberFormat="1" applyFont="1" applyFill="1" applyAlignment="1">
      <alignment horizontal="center" vertical="center"/>
    </xf>
    <xf numFmtId="0" fontId="26" fillId="0" borderId="0" xfId="0" applyFont="1" applyAlignment="1">
      <alignment vertical="top"/>
    </xf>
    <xf numFmtId="0" fontId="17" fillId="0" borderId="0" xfId="1012" applyFont="1" applyFill="1" applyAlignment="1">
      <alignment horizontal="center" vertical="center" wrapText="1"/>
      <protection/>
    </xf>
    <xf numFmtId="167" fontId="20" fillId="0" borderId="0" xfId="934" applyFont="1" applyFill="1" applyAlignment="1">
      <alignment vertical="center" wrapText="1"/>
      <protection/>
    </xf>
    <xf numFmtId="167" fontId="17" fillId="0" borderId="0" xfId="934" applyFont="1" applyFill="1" applyAlignment="1">
      <alignment vertical="center" wrapText="1"/>
      <protection/>
    </xf>
    <xf numFmtId="0" fontId="26" fillId="0" borderId="0" xfId="0" applyFont="1" applyFill="1" applyAlignment="1">
      <alignment horizontal="center" vertical="center" wrapText="1"/>
    </xf>
    <xf numFmtId="0" fontId="16" fillId="0" borderId="15" xfId="1012" applyFont="1" applyFill="1" applyBorder="1" applyAlignment="1">
      <alignment horizontal="center" vertical="center" wrapText="1"/>
      <protection/>
    </xf>
    <xf numFmtId="0" fontId="16" fillId="0" borderId="16" xfId="1012" applyFont="1" applyFill="1" applyBorder="1" applyAlignment="1">
      <alignment horizontal="center" vertical="center" wrapText="1"/>
      <protection/>
    </xf>
    <xf numFmtId="0" fontId="26" fillId="0" borderId="0" xfId="1012" applyFont="1" applyFill="1" applyBorder="1" applyAlignment="1">
      <alignment horizontal="center" vertical="center"/>
      <protection/>
    </xf>
    <xf numFmtId="0" fontId="19" fillId="0" borderId="0" xfId="1012" applyFont="1" applyFill="1" applyBorder="1" applyAlignment="1">
      <alignment horizontal="center" vertical="center"/>
      <protection/>
    </xf>
    <xf numFmtId="173" fontId="17" fillId="0" borderId="0" xfId="612" applyNumberFormat="1" applyFont="1" applyBorder="1" applyAlignment="1">
      <alignment horizontal="center" vertical="center"/>
      <protection/>
    </xf>
    <xf numFmtId="0" fontId="18" fillId="0" borderId="16" xfId="606" applyFont="1" applyFill="1" applyBorder="1" applyAlignment="1">
      <alignment horizontal="center" vertical="center"/>
      <protection/>
    </xf>
    <xf numFmtId="165" fontId="26" fillId="33" borderId="0" xfId="0" applyNumberFormat="1" applyFont="1" applyFill="1" applyBorder="1" applyAlignment="1" applyProtection="1">
      <alignment vertical="center"/>
      <protection/>
    </xf>
    <xf numFmtId="173" fontId="26" fillId="0" borderId="0" xfId="0" applyNumberFormat="1" applyFont="1" applyFill="1" applyBorder="1" applyAlignment="1">
      <alignment horizontal="center" vertical="center"/>
    </xf>
    <xf numFmtId="2" fontId="21" fillId="33" borderId="0" xfId="0" applyNumberFormat="1" applyFont="1" applyFill="1" applyAlignment="1">
      <alignment vertical="center"/>
    </xf>
    <xf numFmtId="165" fontId="38" fillId="0" borderId="0" xfId="0" applyNumberFormat="1" applyFont="1" applyAlignment="1">
      <alignment/>
    </xf>
    <xf numFmtId="4" fontId="26" fillId="0" borderId="0" xfId="0" applyNumberFormat="1" applyFont="1" applyAlignment="1">
      <alignment/>
    </xf>
    <xf numFmtId="167" fontId="0" fillId="0" borderId="0" xfId="751">
      <alignment/>
      <protection/>
    </xf>
    <xf numFmtId="0" fontId="18" fillId="33" borderId="0" xfId="780" applyFont="1" applyFill="1" applyBorder="1" applyAlignment="1">
      <alignment horizontal="center" vertical="center" wrapText="1"/>
      <protection/>
    </xf>
    <xf numFmtId="3" fontId="18" fillId="33" borderId="0" xfId="780" applyNumberFormat="1" applyFont="1" applyFill="1" applyBorder="1" applyAlignment="1">
      <alignment horizontal="center" vertical="center" wrapText="1"/>
      <protection/>
    </xf>
    <xf numFmtId="0" fontId="18" fillId="33" borderId="0" xfId="780" applyFont="1" applyFill="1" applyBorder="1" applyAlignment="1">
      <alignment horizontal="left" vertical="center" wrapText="1"/>
      <protection/>
    </xf>
    <xf numFmtId="0" fontId="25" fillId="0" borderId="0" xfId="659" applyFont="1" applyFill="1" applyBorder="1" applyAlignment="1">
      <alignment horizontal="left" vertical="center" wrapText="1"/>
      <protection/>
    </xf>
    <xf numFmtId="178" fontId="18" fillId="0" borderId="0" xfId="589" applyNumberFormat="1" applyFont="1" applyFill="1" applyBorder="1" applyAlignment="1">
      <alignment horizontal="left" vertical="center" wrapText="1"/>
    </xf>
    <xf numFmtId="0" fontId="20" fillId="33" borderId="0" xfId="658" applyFont="1" applyFill="1" applyBorder="1" applyAlignment="1">
      <alignment horizontal="left" vertical="center" wrapText="1"/>
      <protection/>
    </xf>
    <xf numFmtId="0" fontId="18" fillId="0" borderId="0" xfId="659" applyFont="1" applyAlignment="1">
      <alignment vertical="center"/>
      <protection/>
    </xf>
    <xf numFmtId="0" fontId="18" fillId="33" borderId="0" xfId="780" applyFont="1" applyFill="1" applyBorder="1" applyAlignment="1">
      <alignment vertical="center" wrapText="1"/>
      <protection/>
    </xf>
    <xf numFmtId="173" fontId="18" fillId="0" borderId="0" xfId="658" applyNumberFormat="1" applyFont="1" applyFill="1" applyBorder="1" applyAlignment="1">
      <alignment horizontal="center" vertical="center"/>
      <protection/>
    </xf>
    <xf numFmtId="2" fontId="18" fillId="0" borderId="0" xfId="658" applyNumberFormat="1" applyFont="1" applyFill="1" applyBorder="1" applyAlignment="1">
      <alignment horizontal="center" vertical="center"/>
      <protection/>
    </xf>
    <xf numFmtId="0" fontId="104" fillId="35" borderId="17" xfId="857" applyFont="1" applyFill="1" applyBorder="1" applyAlignment="1">
      <alignment horizontal="center" vertical="center" wrapText="1"/>
      <protection/>
    </xf>
    <xf numFmtId="0" fontId="104" fillId="36" borderId="18" xfId="1012" applyFont="1" applyFill="1" applyBorder="1" applyAlignment="1">
      <alignment horizontal="center" vertical="center"/>
      <protection/>
    </xf>
    <xf numFmtId="0" fontId="104" fillId="36" borderId="19" xfId="1012" applyFont="1" applyFill="1" applyBorder="1" applyAlignment="1">
      <alignment horizontal="center" vertical="center"/>
      <protection/>
    </xf>
    <xf numFmtId="0" fontId="104" fillId="36" borderId="20" xfId="1012" applyFont="1" applyFill="1" applyBorder="1" applyAlignment="1">
      <alignment horizontal="center" vertical="center"/>
      <protection/>
    </xf>
    <xf numFmtId="0" fontId="104" fillId="0" borderId="0" xfId="1012" applyFont="1" applyFill="1" applyBorder="1" applyAlignment="1" applyProtection="1">
      <alignment vertical="center"/>
      <protection locked="0"/>
    </xf>
    <xf numFmtId="0" fontId="104" fillId="0" borderId="0" xfId="1012" applyFont="1" applyAlignment="1" applyProtection="1">
      <alignment vertical="center"/>
      <protection locked="0"/>
    </xf>
    <xf numFmtId="0" fontId="104" fillId="35" borderId="18" xfId="0" applyFont="1" applyFill="1" applyBorder="1" applyAlignment="1">
      <alignment horizontal="center" vertical="center"/>
    </xf>
    <xf numFmtId="0" fontId="104" fillId="35" borderId="19" xfId="0" applyFont="1" applyFill="1" applyBorder="1" applyAlignment="1">
      <alignment horizontal="center" vertical="center" wrapText="1"/>
    </xf>
    <xf numFmtId="0" fontId="104" fillId="35" borderId="20" xfId="0" applyFont="1" applyFill="1" applyBorder="1" applyAlignment="1">
      <alignment horizontal="center" vertical="center"/>
    </xf>
    <xf numFmtId="0" fontId="21" fillId="37" borderId="0" xfId="0" applyFont="1" applyFill="1" applyBorder="1" applyAlignment="1">
      <alignment vertical="center"/>
    </xf>
    <xf numFmtId="0" fontId="105" fillId="0" borderId="0" xfId="0" applyFont="1" applyAlignment="1">
      <alignment/>
    </xf>
    <xf numFmtId="0" fontId="104" fillId="35" borderId="20" xfId="0" applyFont="1" applyFill="1" applyBorder="1" applyAlignment="1">
      <alignment horizontal="center" vertical="center" wrapText="1"/>
    </xf>
    <xf numFmtId="0" fontId="106" fillId="35" borderId="21" xfId="780" applyFont="1" applyFill="1" applyBorder="1" applyAlignment="1">
      <alignment horizontal="center" vertical="center" wrapText="1"/>
      <protection/>
    </xf>
    <xf numFmtId="0" fontId="104" fillId="0" borderId="0" xfId="0" applyFont="1" applyBorder="1" applyAlignment="1">
      <alignment horizontal="center" vertical="center"/>
    </xf>
    <xf numFmtId="0" fontId="107" fillId="37" borderId="0" xfId="0" applyFont="1" applyFill="1" applyAlignment="1">
      <alignment horizontal="center" vertical="center"/>
    </xf>
    <xf numFmtId="0" fontId="104" fillId="35" borderId="22" xfId="0" applyFont="1" applyFill="1" applyBorder="1" applyAlignment="1">
      <alignment horizontal="center" vertical="center" wrapText="1"/>
    </xf>
    <xf numFmtId="0" fontId="104" fillId="35" borderId="18" xfId="606" applyFont="1" applyFill="1" applyBorder="1" applyAlignment="1">
      <alignment horizontal="center" vertical="center" wrapText="1"/>
      <protection/>
    </xf>
    <xf numFmtId="0" fontId="104" fillId="35" borderId="19" xfId="606" applyFont="1" applyFill="1" applyBorder="1" applyAlignment="1">
      <alignment horizontal="center" vertical="center" wrapText="1"/>
      <protection/>
    </xf>
    <xf numFmtId="0" fontId="104" fillId="35" borderId="20" xfId="606" applyFont="1" applyFill="1" applyBorder="1" applyAlignment="1">
      <alignment horizontal="center" vertical="center" wrapText="1"/>
      <protection/>
    </xf>
    <xf numFmtId="0" fontId="21" fillId="37" borderId="0" xfId="0" applyFont="1" applyFill="1" applyAlignment="1">
      <alignment horizontal="center" vertical="center"/>
    </xf>
    <xf numFmtId="0" fontId="104" fillId="35" borderId="19" xfId="612" applyFont="1" applyFill="1" applyBorder="1" applyAlignment="1">
      <alignment horizontal="center" vertical="center" wrapText="1"/>
      <protection/>
    </xf>
    <xf numFmtId="0" fontId="104" fillId="35" borderId="0" xfId="1012" applyFont="1" applyFill="1" applyBorder="1" applyAlignment="1">
      <alignment horizontal="center" vertical="center" wrapText="1"/>
      <protection/>
    </xf>
    <xf numFmtId="0" fontId="104" fillId="35" borderId="19" xfId="1012" applyFont="1" applyFill="1" applyBorder="1" applyAlignment="1">
      <alignment horizontal="center" vertical="center" wrapText="1"/>
      <protection/>
    </xf>
    <xf numFmtId="0" fontId="104" fillId="35" borderId="20" xfId="1012" applyFont="1" applyFill="1" applyBorder="1" applyAlignment="1">
      <alignment horizontal="center" vertical="center" wrapText="1"/>
      <protection/>
    </xf>
    <xf numFmtId="0" fontId="104" fillId="35" borderId="18" xfId="606" applyFont="1" applyFill="1" applyBorder="1" applyAlignment="1">
      <alignment horizontal="center" vertical="center"/>
      <protection/>
    </xf>
    <xf numFmtId="0" fontId="108" fillId="0" borderId="0" xfId="0" applyFont="1" applyAlignment="1">
      <alignment/>
    </xf>
    <xf numFmtId="0" fontId="104" fillId="35" borderId="17" xfId="856" applyFont="1" applyFill="1" applyBorder="1" applyAlignment="1">
      <alignment horizontal="center" vertical="center" wrapText="1"/>
      <protection/>
    </xf>
    <xf numFmtId="0" fontId="104" fillId="35" borderId="22" xfId="856" applyFont="1" applyFill="1" applyBorder="1" applyAlignment="1">
      <alignment horizontal="center" vertical="center" wrapText="1"/>
      <protection/>
    </xf>
    <xf numFmtId="0" fontId="107" fillId="0" borderId="0" xfId="856" applyFont="1" applyAlignment="1">
      <alignment vertical="center"/>
      <protection/>
    </xf>
    <xf numFmtId="0" fontId="107" fillId="0" borderId="0" xfId="0" applyFont="1" applyAlignment="1">
      <alignment horizontal="center" vertical="center" wrapText="1"/>
    </xf>
    <xf numFmtId="0" fontId="107" fillId="0" borderId="0" xfId="0" applyFont="1" applyAlignment="1">
      <alignment vertical="center"/>
    </xf>
    <xf numFmtId="0" fontId="21" fillId="37" borderId="0" xfId="0" applyFont="1" applyFill="1" applyAlignment="1">
      <alignment/>
    </xf>
    <xf numFmtId="0" fontId="106" fillId="35" borderId="20" xfId="0" applyFont="1" applyFill="1" applyBorder="1" applyAlignment="1">
      <alignment horizontal="center" vertical="center" wrapText="1"/>
    </xf>
    <xf numFmtId="0" fontId="109" fillId="0" borderId="0" xfId="0" applyFont="1" applyAlignment="1">
      <alignment vertical="center"/>
    </xf>
    <xf numFmtId="0" fontId="14" fillId="0" borderId="23" xfId="0" applyFont="1" applyFill="1" applyBorder="1" applyAlignment="1">
      <alignment vertical="center"/>
    </xf>
    <xf numFmtId="3" fontId="18" fillId="37" borderId="0" xfId="74" applyNumberFormat="1" applyFont="1" applyFill="1" applyBorder="1" applyAlignment="1">
      <alignment horizontal="center" vertical="center" wrapText="1"/>
    </xf>
    <xf numFmtId="173" fontId="106" fillId="0" borderId="0" xfId="79" applyNumberFormat="1" applyFont="1" applyFill="1" applyBorder="1" applyAlignment="1" applyProtection="1">
      <alignment horizontal="center" vertical="center"/>
      <protection/>
    </xf>
    <xf numFmtId="4" fontId="18" fillId="37" borderId="0" xfId="780" applyNumberFormat="1" applyFont="1" applyFill="1" applyBorder="1" applyAlignment="1">
      <alignment horizontal="center" vertical="center" wrapText="1"/>
      <protection/>
    </xf>
    <xf numFmtId="165" fontId="18" fillId="37" borderId="0" xfId="780" applyNumberFormat="1" applyFont="1" applyFill="1" applyBorder="1" applyAlignment="1">
      <alignment horizontal="center" vertical="center" wrapText="1"/>
      <protection/>
    </xf>
    <xf numFmtId="0" fontId="17" fillId="37" borderId="0" xfId="658" applyNumberFormat="1" applyFont="1" applyFill="1" applyAlignment="1">
      <alignment horizontal="center" vertical="center"/>
      <protection/>
    </xf>
    <xf numFmtId="2" fontId="17" fillId="37" borderId="0" xfId="658" applyNumberFormat="1" applyFont="1" applyFill="1" applyAlignment="1">
      <alignment horizontal="center" vertical="center"/>
      <protection/>
    </xf>
    <xf numFmtId="0" fontId="18" fillId="37" borderId="0" xfId="780" applyNumberFormat="1" applyFont="1" applyFill="1" applyBorder="1" applyAlignment="1">
      <alignment horizontal="center" vertical="center" wrapText="1"/>
      <protection/>
    </xf>
    <xf numFmtId="173" fontId="17" fillId="37" borderId="0" xfId="658" applyNumberFormat="1" applyFont="1" applyFill="1" applyAlignment="1">
      <alignment horizontal="center" vertical="center"/>
      <protection/>
    </xf>
    <xf numFmtId="3" fontId="17" fillId="0" borderId="0" xfId="1012" applyNumberFormat="1" applyFont="1" applyAlignment="1" applyProtection="1">
      <alignment vertical="center"/>
      <protection locked="0"/>
    </xf>
    <xf numFmtId="165" fontId="17" fillId="0" borderId="0" xfId="1012" applyNumberFormat="1" applyFont="1" applyAlignment="1" applyProtection="1">
      <alignment vertical="center"/>
      <protection locked="0"/>
    </xf>
    <xf numFmtId="0" fontId="104" fillId="0" borderId="18" xfId="1012" applyFont="1" applyFill="1" applyBorder="1" applyAlignment="1">
      <alignment horizontal="center" vertical="center"/>
      <protection/>
    </xf>
    <xf numFmtId="0" fontId="104" fillId="0" borderId="19" xfId="1012" applyFont="1" applyFill="1" applyBorder="1" applyAlignment="1">
      <alignment horizontal="center" vertical="center"/>
      <protection/>
    </xf>
    <xf numFmtId="0" fontId="104" fillId="0" borderId="20" xfId="1012" applyFont="1" applyFill="1" applyBorder="1" applyAlignment="1">
      <alignment horizontal="center" vertical="center"/>
      <protection/>
    </xf>
    <xf numFmtId="0" fontId="26" fillId="0" borderId="0" xfId="1011" applyFont="1" applyFill="1">
      <alignment/>
      <protection/>
    </xf>
    <xf numFmtId="0" fontId="106" fillId="35" borderId="18" xfId="0" applyFont="1" applyFill="1" applyBorder="1" applyAlignment="1">
      <alignment horizontal="center" vertical="center" wrapText="1"/>
    </xf>
    <xf numFmtId="0" fontId="106" fillId="35" borderId="19" xfId="0" applyFont="1" applyFill="1" applyBorder="1" applyAlignment="1">
      <alignment horizontal="center" vertical="center" wrapText="1"/>
    </xf>
    <xf numFmtId="0" fontId="104" fillId="0" borderId="17" xfId="856" applyFont="1" applyFill="1" applyBorder="1" applyAlignment="1">
      <alignment horizontal="center" vertical="center" wrapText="1"/>
      <protection/>
    </xf>
    <xf numFmtId="0" fontId="17" fillId="0" borderId="0" xfId="0" applyFont="1" applyFill="1" applyBorder="1" applyAlignment="1">
      <alignment horizontal="center" vertical="center"/>
    </xf>
    <xf numFmtId="2" fontId="18" fillId="0" borderId="0" xfId="771" applyNumberFormat="1" applyFont="1" applyFill="1" applyBorder="1" applyAlignment="1">
      <alignment horizontal="center" vertical="center" wrapText="1"/>
      <protection/>
    </xf>
    <xf numFmtId="0" fontId="17" fillId="0" borderId="0" xfId="771" applyNumberFormat="1" applyFont="1" applyFill="1" applyBorder="1" applyAlignment="1">
      <alignment horizontal="center" vertical="center" wrapText="1"/>
      <protection/>
    </xf>
    <xf numFmtId="0" fontId="17" fillId="0" borderId="0" xfId="1046" applyNumberFormat="1" applyFont="1" applyFill="1" applyBorder="1" applyAlignment="1">
      <alignment horizontal="center" vertical="center" wrapText="1"/>
    </xf>
    <xf numFmtId="3" fontId="17" fillId="0" borderId="0" xfId="1046" applyNumberFormat="1" applyFont="1" applyFill="1" applyBorder="1" applyAlignment="1">
      <alignment horizontal="center" vertical="center" wrapText="1"/>
    </xf>
    <xf numFmtId="0" fontId="18" fillId="0" borderId="0" xfId="0" applyFont="1" applyFill="1" applyBorder="1" applyAlignment="1">
      <alignment vertical="center"/>
    </xf>
    <xf numFmtId="0" fontId="110" fillId="0" borderId="0" xfId="0" applyFont="1" applyAlignment="1">
      <alignment vertical="center"/>
    </xf>
    <xf numFmtId="165" fontId="110" fillId="0" borderId="0" xfId="0" applyNumberFormat="1" applyFont="1" applyAlignment="1">
      <alignment horizontal="right" vertical="center"/>
    </xf>
    <xf numFmtId="165" fontId="110" fillId="0" borderId="0" xfId="0" applyNumberFormat="1" applyFont="1" applyAlignment="1">
      <alignment horizontal="center" vertical="center"/>
    </xf>
    <xf numFmtId="0" fontId="109" fillId="0" borderId="0" xfId="0" applyFont="1" applyAlignment="1">
      <alignment horizontal="left" vertical="center" indent="1"/>
    </xf>
    <xf numFmtId="165" fontId="109" fillId="0" borderId="0" xfId="0" applyNumberFormat="1" applyFont="1" applyAlignment="1">
      <alignment horizontal="right"/>
    </xf>
    <xf numFmtId="165" fontId="109" fillId="0" borderId="0" xfId="0" applyNumberFormat="1" applyFont="1" applyAlignment="1">
      <alignment horizontal="center" vertical="center"/>
    </xf>
    <xf numFmtId="4" fontId="109" fillId="0" borderId="0" xfId="0" applyNumberFormat="1" applyFont="1" applyAlignment="1">
      <alignment horizontal="center" vertical="center"/>
    </xf>
    <xf numFmtId="3" fontId="109" fillId="0" borderId="0" xfId="0" applyNumberFormat="1" applyFont="1" applyAlignment="1">
      <alignment horizontal="center" vertical="center"/>
    </xf>
    <xf numFmtId="4" fontId="110" fillId="0" borderId="0" xfId="0" applyNumberFormat="1" applyFont="1" applyAlignment="1">
      <alignment horizontal="right"/>
    </xf>
    <xf numFmtId="0" fontId="110" fillId="0" borderId="24" xfId="0" applyFont="1" applyBorder="1" applyAlignment="1">
      <alignment vertical="center"/>
    </xf>
    <xf numFmtId="165" fontId="110" fillId="0" borderId="24" xfId="0" applyNumberFormat="1" applyFont="1" applyBorder="1" applyAlignment="1">
      <alignment horizontal="right" vertical="center"/>
    </xf>
    <xf numFmtId="165" fontId="110" fillId="0" borderId="24" xfId="0" applyNumberFormat="1" applyFont="1" applyBorder="1" applyAlignment="1">
      <alignment horizontal="center" vertical="center"/>
    </xf>
    <xf numFmtId="3" fontId="109" fillId="0" borderId="0" xfId="0" applyNumberFormat="1" applyFont="1" applyAlignment="1">
      <alignment vertical="center"/>
    </xf>
    <xf numFmtId="173" fontId="110" fillId="0" borderId="0" xfId="0" applyNumberFormat="1" applyFont="1" applyAlignment="1">
      <alignment horizontal="center" vertical="center"/>
    </xf>
    <xf numFmtId="173" fontId="109" fillId="0" borderId="0" xfId="0" applyNumberFormat="1" applyFont="1" applyAlignment="1">
      <alignment horizontal="center" vertical="center"/>
    </xf>
    <xf numFmtId="0" fontId="109" fillId="0" borderId="0" xfId="0" applyFont="1" applyBorder="1" applyAlignment="1">
      <alignment horizontal="left" vertical="center" indent="1"/>
    </xf>
    <xf numFmtId="165" fontId="109" fillId="0" borderId="0" xfId="0" applyNumberFormat="1" applyFont="1" applyBorder="1" applyAlignment="1">
      <alignment horizontal="right"/>
    </xf>
    <xf numFmtId="173" fontId="110" fillId="0" borderId="24" xfId="0" applyNumberFormat="1" applyFont="1" applyBorder="1" applyAlignment="1">
      <alignment horizontal="center" vertical="center"/>
    </xf>
    <xf numFmtId="3" fontId="110" fillId="0" borderId="0" xfId="0" applyNumberFormat="1" applyFont="1" applyAlignment="1">
      <alignment horizontal="left" vertical="center"/>
    </xf>
    <xf numFmtId="165" fontId="109" fillId="0" borderId="0" xfId="0" applyNumberFormat="1" applyFont="1" applyAlignment="1">
      <alignment horizontal="right" vertical="center"/>
    </xf>
    <xf numFmtId="180" fontId="109" fillId="0" borderId="0" xfId="0" applyNumberFormat="1" applyFont="1" applyAlignment="1">
      <alignment vertical="center"/>
    </xf>
    <xf numFmtId="0" fontId="24" fillId="0" borderId="0" xfId="0" applyFont="1" applyAlignment="1">
      <alignment vertical="center"/>
    </xf>
    <xf numFmtId="165" fontId="109" fillId="0" borderId="0" xfId="722" applyNumberFormat="1" applyFont="1" applyAlignment="1">
      <alignment horizontal="right"/>
      <protection/>
    </xf>
    <xf numFmtId="165" fontId="109" fillId="0" borderId="0" xfId="722" applyNumberFormat="1" applyFont="1" applyAlignment="1">
      <alignment horizontal="center"/>
      <protection/>
    </xf>
    <xf numFmtId="4" fontId="110" fillId="0" borderId="0" xfId="722" applyNumberFormat="1" applyFont="1" applyAlignment="1">
      <alignment horizontal="right"/>
      <protection/>
    </xf>
    <xf numFmtId="165" fontId="110" fillId="0" borderId="0" xfId="722" applyNumberFormat="1" applyFont="1" applyAlignment="1">
      <alignment horizontal="center"/>
      <protection/>
    </xf>
    <xf numFmtId="0" fontId="109" fillId="0" borderId="25" xfId="0" applyFont="1" applyBorder="1" applyAlignment="1">
      <alignment vertical="center"/>
    </xf>
    <xf numFmtId="3" fontId="109" fillId="0" borderId="25" xfId="0" applyNumberFormat="1" applyFont="1" applyBorder="1" applyAlignment="1">
      <alignment vertical="center"/>
    </xf>
    <xf numFmtId="165" fontId="110" fillId="0" borderId="0" xfId="722" applyNumberFormat="1" applyFont="1" applyAlignment="1">
      <alignment horizontal="right"/>
      <protection/>
    </xf>
    <xf numFmtId="180" fontId="109" fillId="0" borderId="25" xfId="0" applyNumberFormat="1" applyFont="1" applyBorder="1" applyAlignment="1">
      <alignment vertical="center"/>
    </xf>
    <xf numFmtId="3" fontId="18" fillId="37" borderId="0" xfId="780" applyNumberFormat="1" applyFont="1" applyFill="1" applyBorder="1" applyAlignment="1">
      <alignment horizontal="center" vertical="center" wrapText="1"/>
      <protection/>
    </xf>
    <xf numFmtId="167" fontId="20" fillId="0" borderId="0" xfId="588" applyNumberFormat="1" applyFont="1" applyFill="1" applyBorder="1" applyAlignment="1">
      <alignment horizontal="left" vertical="center"/>
    </xf>
    <xf numFmtId="0" fontId="107" fillId="0" borderId="0" xfId="0" applyFont="1" applyFill="1" applyAlignment="1">
      <alignment horizontal="center" vertical="center" wrapText="1"/>
    </xf>
    <xf numFmtId="0" fontId="107" fillId="0" borderId="0" xfId="0" applyFont="1" applyFill="1" applyAlignment="1">
      <alignment/>
    </xf>
    <xf numFmtId="0" fontId="104" fillId="0" borderId="17" xfId="857" applyFont="1" applyFill="1" applyBorder="1" applyAlignment="1">
      <alignment horizontal="center" vertical="center" wrapText="1"/>
      <protection/>
    </xf>
    <xf numFmtId="0" fontId="17" fillId="0" borderId="0" xfId="606" applyFont="1" applyAlignment="1">
      <alignment horizontal="left" vertical="top" wrapText="1"/>
      <protection/>
    </xf>
    <xf numFmtId="0" fontId="111" fillId="0" borderId="0" xfId="0" applyFont="1" applyFill="1" applyAlignment="1">
      <alignment horizontal="center" vertical="center"/>
    </xf>
    <xf numFmtId="0" fontId="112" fillId="0" borderId="0" xfId="0" applyFont="1" applyFill="1" applyAlignment="1">
      <alignment horizontal="center" vertical="center"/>
    </xf>
    <xf numFmtId="0" fontId="113" fillId="35" borderId="22" xfId="857" applyFont="1" applyFill="1" applyBorder="1" applyAlignment="1">
      <alignment horizontal="center" vertical="center" wrapText="1"/>
      <protection/>
    </xf>
    <xf numFmtId="0" fontId="113" fillId="35" borderId="26" xfId="857" applyFont="1" applyFill="1" applyBorder="1" applyAlignment="1">
      <alignment horizontal="center" vertical="center" wrapText="1"/>
      <protection/>
    </xf>
    <xf numFmtId="0" fontId="113" fillId="35" borderId="27" xfId="857" applyFont="1" applyFill="1" applyBorder="1" applyAlignment="1">
      <alignment horizontal="center" vertical="center" wrapText="1"/>
      <protection/>
    </xf>
    <xf numFmtId="0" fontId="113" fillId="35" borderId="20" xfId="857" applyFont="1" applyFill="1" applyBorder="1" applyAlignment="1">
      <alignment horizontal="center" vertical="center" wrapText="1"/>
      <protection/>
    </xf>
    <xf numFmtId="0" fontId="113" fillId="35" borderId="0" xfId="857" applyFont="1" applyFill="1" applyBorder="1" applyAlignment="1">
      <alignment horizontal="center" vertical="center" wrapText="1"/>
      <protection/>
    </xf>
    <xf numFmtId="0" fontId="113" fillId="35" borderId="18" xfId="857" applyFont="1" applyFill="1" applyBorder="1" applyAlignment="1">
      <alignment horizontal="center" vertical="center" wrapText="1"/>
      <protection/>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7" fillId="33" borderId="0" xfId="0" applyFont="1" applyFill="1" applyAlignment="1">
      <alignment horizontal="justify" vertical="justify" wrapText="1"/>
    </xf>
    <xf numFmtId="0" fontId="38" fillId="0" borderId="0" xfId="0" applyFont="1" applyFill="1" applyAlignment="1">
      <alignment horizontal="center" vertical="center"/>
    </xf>
    <xf numFmtId="0" fontId="26" fillId="0" borderId="0" xfId="0" applyFont="1" applyFill="1" applyAlignment="1">
      <alignment horizontal="center" vertical="center"/>
    </xf>
    <xf numFmtId="0" fontId="38" fillId="0" borderId="0" xfId="0" applyFont="1" applyFill="1" applyAlignment="1">
      <alignment horizontal="center"/>
    </xf>
    <xf numFmtId="0" fontId="26" fillId="0" borderId="0" xfId="0" applyFont="1" applyFill="1" applyAlignment="1">
      <alignment horizontal="center" vertical="center"/>
    </xf>
    <xf numFmtId="0" fontId="26" fillId="0" borderId="0" xfId="0" applyFont="1" applyFill="1" applyAlignment="1">
      <alignment horizontal="center"/>
    </xf>
    <xf numFmtId="0" fontId="26" fillId="0" borderId="0" xfId="0" applyFont="1" applyAlignment="1">
      <alignment vertical="center" wrapText="1"/>
    </xf>
    <xf numFmtId="0" fontId="35" fillId="0" borderId="0" xfId="0" applyFont="1" applyAlignment="1">
      <alignment vertical="center" wrapText="1"/>
    </xf>
    <xf numFmtId="0" fontId="38" fillId="0" borderId="0" xfId="1012" applyFont="1" applyFill="1" applyBorder="1" applyAlignment="1">
      <alignment horizontal="center" vertical="center"/>
      <protection/>
    </xf>
    <xf numFmtId="0" fontId="17" fillId="0" borderId="0" xfId="771" applyFont="1" applyFill="1" applyBorder="1" applyAlignment="1">
      <alignment horizontal="center" vertical="center" wrapText="1"/>
      <protection/>
    </xf>
    <xf numFmtId="0" fontId="19" fillId="0" borderId="0" xfId="1012" applyFont="1" applyFill="1" applyBorder="1" applyAlignment="1">
      <alignment horizontal="center" vertical="center"/>
      <protection/>
    </xf>
    <xf numFmtId="0" fontId="19" fillId="0" borderId="0" xfId="1012" applyFont="1" applyFill="1" applyBorder="1" applyAlignment="1">
      <alignment horizontal="center" vertical="center"/>
      <protection/>
    </xf>
    <xf numFmtId="0" fontId="20" fillId="0" borderId="0" xfId="771" applyFont="1" applyFill="1" applyBorder="1" applyAlignment="1">
      <alignment horizontal="center" vertical="center" wrapText="1"/>
      <protection/>
    </xf>
    <xf numFmtId="0" fontId="104" fillId="35" borderId="18" xfId="0" applyFont="1" applyFill="1" applyBorder="1" applyAlignment="1">
      <alignment horizontal="center" vertical="center" wrapText="1"/>
    </xf>
    <xf numFmtId="0" fontId="104" fillId="35" borderId="19" xfId="0" applyFont="1" applyFill="1" applyBorder="1" applyAlignment="1">
      <alignment horizontal="center" vertical="center" wrapText="1"/>
    </xf>
    <xf numFmtId="0" fontId="26" fillId="0" borderId="0" xfId="0" applyFont="1" applyBorder="1" applyAlignment="1">
      <alignment horizontal="center" vertical="top"/>
    </xf>
    <xf numFmtId="0" fontId="19" fillId="0" borderId="0" xfId="0" applyFont="1" applyAlignment="1">
      <alignment horizontal="justify" vertical="center" wrapText="1"/>
    </xf>
    <xf numFmtId="0" fontId="19" fillId="0" borderId="0" xfId="0" applyFont="1" applyAlignment="1">
      <alignment vertical="center"/>
    </xf>
    <xf numFmtId="0" fontId="106" fillId="35" borderId="21" xfId="780" applyFont="1" applyFill="1" applyBorder="1" applyAlignment="1">
      <alignment horizontal="center" vertical="center" wrapText="1"/>
      <protection/>
    </xf>
    <xf numFmtId="0" fontId="19"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0" applyFont="1" applyBorder="1" applyAlignment="1">
      <alignment horizontal="left" vertical="center" wrapText="1"/>
    </xf>
    <xf numFmtId="0" fontId="19" fillId="0" borderId="0" xfId="0" applyFont="1" applyAlignment="1">
      <alignment horizontal="left" vertical="center" wrapText="1"/>
    </xf>
    <xf numFmtId="0" fontId="42" fillId="0" borderId="0" xfId="771" applyFont="1" applyFill="1" applyBorder="1" applyAlignment="1">
      <alignment horizontal="left" vertical="center" wrapText="1"/>
      <protection/>
    </xf>
    <xf numFmtId="0" fontId="38"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4" fillId="35" borderId="20" xfId="0" applyFont="1" applyFill="1" applyBorder="1" applyAlignment="1">
      <alignment horizontal="center" vertical="center" wrapText="1"/>
    </xf>
    <xf numFmtId="0" fontId="104" fillId="35" borderId="0" xfId="0" applyFont="1" applyFill="1" applyBorder="1" applyAlignment="1">
      <alignment horizontal="center" vertical="center" wrapText="1"/>
    </xf>
    <xf numFmtId="0" fontId="32" fillId="0" borderId="0" xfId="0" applyFont="1" applyFill="1" applyAlignment="1">
      <alignment horizontal="left" vertical="center" wrapText="1"/>
    </xf>
    <xf numFmtId="0" fontId="32" fillId="0" borderId="0" xfId="0" applyFont="1" applyFill="1" applyAlignment="1">
      <alignment horizontal="left" vertical="center" wrapText="1"/>
    </xf>
    <xf numFmtId="0" fontId="17" fillId="0" borderId="0" xfId="771" applyFont="1" applyFill="1" applyBorder="1" applyAlignment="1">
      <alignment horizontal="left" vertical="center" wrapText="1"/>
      <protection/>
    </xf>
    <xf numFmtId="167" fontId="20" fillId="0" borderId="0" xfId="934" applyFont="1" applyFill="1" applyAlignment="1">
      <alignment horizontal="center" vertical="center" wrapText="1"/>
      <protection/>
    </xf>
    <xf numFmtId="167" fontId="17" fillId="0" borderId="0" xfId="934" applyFont="1" applyFill="1" applyAlignment="1">
      <alignment horizontal="center" vertical="center" wrapText="1"/>
      <protection/>
    </xf>
    <xf numFmtId="167" fontId="20" fillId="0" borderId="0" xfId="934" applyFont="1" applyFill="1" applyAlignment="1">
      <alignment horizontal="center"/>
      <protection/>
    </xf>
    <xf numFmtId="167" fontId="17" fillId="0" borderId="0" xfId="934" applyFont="1" applyFill="1" applyAlignment="1">
      <alignment horizontal="center" vertical="center"/>
      <protection/>
    </xf>
    <xf numFmtId="0" fontId="38" fillId="0" borderId="0" xfId="0" applyFont="1" applyFill="1" applyAlignment="1">
      <alignment horizontal="center" vertical="center" wrapText="1"/>
    </xf>
    <xf numFmtId="0" fontId="20" fillId="0" borderId="0" xfId="0" applyFont="1" applyFill="1" applyAlignment="1">
      <alignment horizontal="center" vertical="center" wrapText="1"/>
    </xf>
    <xf numFmtId="0" fontId="26" fillId="0" borderId="0" xfId="0" applyFont="1" applyFill="1" applyAlignment="1">
      <alignment horizontal="center" vertical="center" wrapText="1"/>
    </xf>
    <xf numFmtId="167" fontId="26" fillId="0" borderId="0" xfId="0" applyNumberFormat="1" applyFont="1" applyFill="1" applyAlignment="1">
      <alignment horizontal="center" vertical="center" wrapText="1"/>
    </xf>
    <xf numFmtId="0" fontId="20" fillId="0" borderId="0" xfId="606" applyFont="1" applyFill="1" applyAlignment="1">
      <alignment horizontal="center" vertical="center"/>
      <protection/>
    </xf>
    <xf numFmtId="0" fontId="17" fillId="0" borderId="0" xfId="606" applyFont="1" applyFill="1" applyAlignment="1">
      <alignment horizontal="center" vertical="center"/>
      <protection/>
    </xf>
    <xf numFmtId="0" fontId="17" fillId="0" borderId="0" xfId="606" applyFont="1" applyFill="1" applyBorder="1" applyAlignment="1">
      <alignment horizontal="center" vertical="center"/>
      <protection/>
    </xf>
    <xf numFmtId="0" fontId="17" fillId="0" borderId="0" xfId="1012" applyFont="1" applyFill="1" applyAlignment="1">
      <alignment horizontal="center" vertical="center" wrapText="1"/>
      <protection/>
    </xf>
    <xf numFmtId="0" fontId="20" fillId="0" borderId="0" xfId="1011" applyFont="1" applyFill="1" applyAlignment="1">
      <alignment horizontal="center" vertical="center" wrapText="1"/>
      <protection/>
    </xf>
    <xf numFmtId="0" fontId="16" fillId="0" borderId="16" xfId="1012" applyFont="1" applyFill="1" applyBorder="1" applyAlignment="1">
      <alignment horizontal="center" vertical="center" wrapText="1"/>
      <protection/>
    </xf>
    <xf numFmtId="0" fontId="16" fillId="0" borderId="28" xfId="1012" applyFont="1" applyFill="1" applyBorder="1" applyAlignment="1">
      <alignment horizontal="center" vertical="center" wrapText="1"/>
      <protection/>
    </xf>
    <xf numFmtId="0" fontId="38" fillId="0" borderId="0" xfId="606" applyFont="1" applyFill="1" applyAlignment="1">
      <alignment horizontal="center" vertical="center"/>
      <protection/>
    </xf>
    <xf numFmtId="0" fontId="26" fillId="0" borderId="0" xfId="606" applyFont="1" applyFill="1" applyAlignment="1">
      <alignment horizontal="center" vertical="center"/>
      <protection/>
    </xf>
    <xf numFmtId="0" fontId="20" fillId="0" borderId="0" xfId="606" applyFont="1" applyFill="1" applyAlignment="1">
      <alignment horizontal="center" vertical="center" wrapText="1"/>
      <protection/>
    </xf>
    <xf numFmtId="0" fontId="17" fillId="0" borderId="0" xfId="606" applyFont="1" applyFill="1" applyAlignment="1">
      <alignment horizontal="center" vertical="center" wrapText="1"/>
      <protection/>
    </xf>
    <xf numFmtId="0" fontId="17" fillId="0" borderId="0" xfId="606" applyFont="1" applyFill="1" applyAlignment="1">
      <alignment horizontal="left" vertical="center" wrapText="1"/>
      <protection/>
    </xf>
    <xf numFmtId="0" fontId="18" fillId="0" borderId="16" xfId="606" applyFont="1" applyFill="1" applyBorder="1" applyAlignment="1">
      <alignment horizontal="center" vertical="center"/>
      <protection/>
    </xf>
    <xf numFmtId="0" fontId="18" fillId="0" borderId="0" xfId="606" applyFont="1" applyFill="1" applyBorder="1" applyAlignment="1">
      <alignment horizontal="center" vertical="center"/>
      <protection/>
    </xf>
    <xf numFmtId="0" fontId="17" fillId="0" borderId="29" xfId="856" applyFont="1" applyFill="1" applyBorder="1" applyAlignment="1">
      <alignment horizontal="center" vertical="center"/>
      <protection/>
    </xf>
    <xf numFmtId="0" fontId="17" fillId="0" borderId="30" xfId="856" applyFont="1" applyFill="1" applyBorder="1" applyAlignment="1">
      <alignment horizontal="center" vertical="center"/>
      <protection/>
    </xf>
    <xf numFmtId="0" fontId="17" fillId="0" borderId="31" xfId="856" applyFont="1" applyFill="1" applyBorder="1" applyAlignment="1">
      <alignment horizontal="center" vertical="center"/>
      <protection/>
    </xf>
    <xf numFmtId="0" fontId="26" fillId="0" borderId="0" xfId="856" applyFont="1" applyFill="1" applyAlignment="1">
      <alignment horizontal="center" vertical="center"/>
      <protection/>
    </xf>
    <xf numFmtId="0" fontId="38" fillId="0" borderId="0" xfId="856" applyFont="1" applyFill="1" applyAlignment="1">
      <alignment horizontal="center" vertical="center"/>
      <protection/>
    </xf>
    <xf numFmtId="0" fontId="38" fillId="0" borderId="0" xfId="856" applyFont="1" applyFill="1" applyAlignment="1">
      <alignment horizontal="center" vertical="center" wrapText="1"/>
      <protection/>
    </xf>
    <xf numFmtId="0" fontId="26" fillId="0" borderId="0" xfId="856" applyFont="1" applyFill="1" applyAlignment="1">
      <alignment horizontal="center" vertical="center"/>
      <protection/>
    </xf>
    <xf numFmtId="0" fontId="17" fillId="33" borderId="0" xfId="0" applyFont="1" applyFill="1" applyAlignment="1">
      <alignment horizontal="justify" wrapText="1"/>
    </xf>
    <xf numFmtId="0" fontId="17" fillId="33" borderId="0" xfId="0" applyFont="1" applyFill="1" applyAlignment="1">
      <alignment horizontal="justify" vertical="center" wrapText="1"/>
    </xf>
    <xf numFmtId="0" fontId="17" fillId="33" borderId="0" xfId="0" applyFont="1" applyFill="1" applyAlignment="1">
      <alignment horizontal="left" vertical="justify" wrapText="1"/>
    </xf>
    <xf numFmtId="0" fontId="109" fillId="0" borderId="0" xfId="0" applyFont="1" applyFill="1" applyAlignment="1">
      <alignment horizontal="center" vertical="center" wrapText="1"/>
    </xf>
    <xf numFmtId="0" fontId="25" fillId="0" borderId="0" xfId="0" applyFont="1" applyFill="1" applyAlignment="1">
      <alignment horizontal="center" vertical="center"/>
    </xf>
    <xf numFmtId="0" fontId="106" fillId="35" borderId="0" xfId="0" applyFont="1" applyFill="1" applyAlignment="1">
      <alignment horizontal="center" vertical="center" wrapText="1"/>
    </xf>
    <xf numFmtId="0" fontId="110" fillId="0" borderId="0" xfId="0" applyFont="1" applyFill="1" applyAlignment="1">
      <alignment horizontal="center" vertical="center" wrapText="1"/>
    </xf>
    <xf numFmtId="0" fontId="106" fillId="35" borderId="19" xfId="0" applyFont="1" applyFill="1" applyBorder="1" applyAlignment="1">
      <alignment horizontal="center" vertical="center" wrapText="1"/>
    </xf>
    <xf numFmtId="0" fontId="109" fillId="0" borderId="0" xfId="0" applyFont="1" applyAlignment="1">
      <alignment horizontal="left" vertical="center" wrapText="1"/>
    </xf>
    <xf numFmtId="0" fontId="106" fillId="35" borderId="18" xfId="0" applyFont="1" applyFill="1" applyBorder="1" applyAlignment="1">
      <alignment horizontal="center" vertical="center" wrapText="1"/>
    </xf>
    <xf numFmtId="0" fontId="109" fillId="0" borderId="0" xfId="0" applyFont="1" applyAlignment="1">
      <alignment vertical="center" wrapText="1"/>
    </xf>
    <xf numFmtId="0" fontId="109" fillId="0" borderId="0" xfId="0" applyFont="1" applyAlignment="1">
      <alignment vertical="center"/>
    </xf>
    <xf numFmtId="0" fontId="110" fillId="35" borderId="0" xfId="0" applyFont="1" applyFill="1" applyAlignment="1">
      <alignment horizontal="center" vertical="center" wrapText="1"/>
    </xf>
    <xf numFmtId="0" fontId="20" fillId="0" borderId="0" xfId="658" applyFont="1" applyFill="1" applyBorder="1" applyAlignment="1">
      <alignment horizontal="center" vertical="center"/>
      <protection/>
    </xf>
    <xf numFmtId="0" fontId="17" fillId="0" borderId="0" xfId="658" applyFont="1" applyFill="1" applyBorder="1" applyAlignment="1">
      <alignment horizontal="center" vertical="center"/>
      <protection/>
    </xf>
    <xf numFmtId="0" fontId="20" fillId="0" borderId="0" xfId="0" applyFont="1" applyAlignment="1">
      <alignment horizontal="center"/>
    </xf>
    <xf numFmtId="0" fontId="17" fillId="0" borderId="0" xfId="0" applyFont="1" applyAlignment="1">
      <alignment horizontal="center"/>
    </xf>
    <xf numFmtId="166" fontId="35" fillId="0" borderId="0" xfId="1046" applyNumberFormat="1" applyFont="1" applyAlignment="1">
      <alignment/>
    </xf>
    <xf numFmtId="0" fontId="20" fillId="0" borderId="0" xfId="606" applyFont="1" applyFill="1" applyAlignment="1">
      <alignment vertical="center"/>
      <protection/>
    </xf>
    <xf numFmtId="0" fontId="18" fillId="0" borderId="28" xfId="606" applyFont="1" applyFill="1" applyBorder="1" applyAlignment="1">
      <alignment horizontal="center" vertical="center"/>
      <protection/>
    </xf>
    <xf numFmtId="0" fontId="20" fillId="0" borderId="0" xfId="771" applyFont="1" applyFill="1" applyBorder="1" applyAlignment="1">
      <alignment vertical="center" wrapText="1"/>
      <protection/>
    </xf>
    <xf numFmtId="0" fontId="17" fillId="0" borderId="0" xfId="771" applyFont="1" applyFill="1" applyBorder="1" applyAlignment="1">
      <alignment vertical="center" wrapText="1"/>
      <protection/>
    </xf>
    <xf numFmtId="0" fontId="38" fillId="0" borderId="0" xfId="606" applyFont="1" applyFill="1" applyAlignment="1">
      <alignment vertical="center"/>
      <protection/>
    </xf>
    <xf numFmtId="0" fontId="26" fillId="0" borderId="0" xfId="606" applyFont="1" applyFill="1" applyAlignment="1">
      <alignment vertical="center"/>
      <protection/>
    </xf>
  </cellXfs>
  <cellStyles count="1122">
    <cellStyle name="Normal" xfId="0"/>
    <cellStyle name="=C:\WINNT\SYSTEM32\COMMAND.COM" xfId="15"/>
    <cellStyle name="=C:\WINNT\SYSTEM32\COMMAND.COM 2" xfId="16"/>
    <cellStyle name="=C:\WINNT\SYSTEM32\COMMAND.COM 2 2" xfId="17"/>
    <cellStyle name="20% - Énfasis1" xfId="18"/>
    <cellStyle name="20% - Énfasis2" xfId="19"/>
    <cellStyle name="20% - Énfasis3" xfId="20"/>
    <cellStyle name="20% - Énfasis4" xfId="21"/>
    <cellStyle name="20% - Énfasis5"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o"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stilo 1 2" xfId="50"/>
    <cellStyle name="Estilo 1 3" xfId="51"/>
    <cellStyle name="Estilo 1_79" xfId="52"/>
    <cellStyle name="Euro" xfId="53"/>
    <cellStyle name="Euro 2" xfId="54"/>
    <cellStyle name="Euro 3" xfId="55"/>
    <cellStyle name="Euro_79" xfId="56"/>
    <cellStyle name="Hyperlink" xfId="57"/>
    <cellStyle name="Hipervínculo 10" xfId="58"/>
    <cellStyle name="Hipervínculo 11" xfId="59"/>
    <cellStyle name="Hipervínculo 2" xfId="60"/>
    <cellStyle name="Hipervínculo 2 2" xfId="61"/>
    <cellStyle name="Hipervínculo 2 3" xfId="62"/>
    <cellStyle name="Hipervínculo 2_79" xfId="63"/>
    <cellStyle name="Hipervínculo 3" xfId="64"/>
    <cellStyle name="Hipervínculo 3 2" xfId="65"/>
    <cellStyle name="Hipervínculo 4" xfId="66"/>
    <cellStyle name="Hipervínculo 5" xfId="67"/>
    <cellStyle name="Hipervínculo 6" xfId="68"/>
    <cellStyle name="Hipervínculo 7" xfId="69"/>
    <cellStyle name="Hipervínculo 8" xfId="70"/>
    <cellStyle name="Hipervínculo 9" xfId="71"/>
    <cellStyle name="Followed Hyperlink" xfId="72"/>
    <cellStyle name="Incorrecto" xfId="73"/>
    <cellStyle name="Comma" xfId="74"/>
    <cellStyle name="Comma [0]" xfId="75"/>
    <cellStyle name="Millares [0] 2" xfId="76"/>
    <cellStyle name="Millares 10" xfId="77"/>
    <cellStyle name="Millares 11" xfId="78"/>
    <cellStyle name="Millares 12" xfId="79"/>
    <cellStyle name="Millares 12 10" xfId="80"/>
    <cellStyle name="Millares 12 11" xfId="81"/>
    <cellStyle name="Millares 12 12" xfId="82"/>
    <cellStyle name="Millares 12 13" xfId="83"/>
    <cellStyle name="Millares 12 14" xfId="84"/>
    <cellStyle name="Millares 12 15" xfId="85"/>
    <cellStyle name="Millares 12 16" xfId="86"/>
    <cellStyle name="Millares 12 17" xfId="87"/>
    <cellStyle name="Millares 12 18" xfId="88"/>
    <cellStyle name="Millares 12 19" xfId="89"/>
    <cellStyle name="Millares 12 2" xfId="90"/>
    <cellStyle name="Millares 12 2 2" xfId="91"/>
    <cellStyle name="Millares 12 20" xfId="92"/>
    <cellStyle name="Millares 12 21" xfId="93"/>
    <cellStyle name="Millares 12 22" xfId="94"/>
    <cellStyle name="Millares 12 23" xfId="95"/>
    <cellStyle name="Millares 12 3" xfId="96"/>
    <cellStyle name="Millares 12 3 2" xfId="97"/>
    <cellStyle name="Millares 12 4" xfId="98"/>
    <cellStyle name="Millares 12 4 2" xfId="99"/>
    <cellStyle name="Millares 12 5" xfId="100"/>
    <cellStyle name="Millares 12 6" xfId="101"/>
    <cellStyle name="Millares 12 7" xfId="102"/>
    <cellStyle name="Millares 12 8" xfId="103"/>
    <cellStyle name="Millares 12 9" xfId="104"/>
    <cellStyle name="Millares 13" xfId="105"/>
    <cellStyle name="Millares 14" xfId="106"/>
    <cellStyle name="Millares 15" xfId="107"/>
    <cellStyle name="Millares 16" xfId="108"/>
    <cellStyle name="Millares 16 2" xfId="109"/>
    <cellStyle name="Millares 16 3" xfId="110"/>
    <cellStyle name="Millares 17" xfId="111"/>
    <cellStyle name="Millares 17 10" xfId="112"/>
    <cellStyle name="Millares 17 11" xfId="113"/>
    <cellStyle name="Millares 17 12" xfId="114"/>
    <cellStyle name="Millares 17 13" xfId="115"/>
    <cellStyle name="Millares 17 14" xfId="116"/>
    <cellStyle name="Millares 17 15" xfId="117"/>
    <cellStyle name="Millares 17 16" xfId="118"/>
    <cellStyle name="Millares 17 17" xfId="119"/>
    <cellStyle name="Millares 17 18" xfId="120"/>
    <cellStyle name="Millares 17 19" xfId="121"/>
    <cellStyle name="Millares 17 2" xfId="122"/>
    <cellStyle name="Millares 17 2 2" xfId="123"/>
    <cellStyle name="Millares 17 2 3" xfId="124"/>
    <cellStyle name="Millares 17 20" xfId="125"/>
    <cellStyle name="Millares 17 21" xfId="126"/>
    <cellStyle name="Millares 17 22" xfId="127"/>
    <cellStyle name="Millares 17 23" xfId="128"/>
    <cellStyle name="Millares 17 3" xfId="129"/>
    <cellStyle name="Millares 17 3 2" xfId="130"/>
    <cellStyle name="Millares 17 4" xfId="131"/>
    <cellStyle name="Millares 17 4 2" xfId="132"/>
    <cellStyle name="Millares 17 5" xfId="133"/>
    <cellStyle name="Millares 17 6" xfId="134"/>
    <cellStyle name="Millares 17 7" xfId="135"/>
    <cellStyle name="Millares 17 8" xfId="136"/>
    <cellStyle name="Millares 17 9" xfId="137"/>
    <cellStyle name="Millares 18" xfId="138"/>
    <cellStyle name="Millares 18 2" xfId="139"/>
    <cellStyle name="Millares 18 3" xfId="140"/>
    <cellStyle name="Millares 19" xfId="141"/>
    <cellStyle name="Millares 2" xfId="142"/>
    <cellStyle name="Millares 2 10" xfId="143"/>
    <cellStyle name="Millares 2 11" xfId="144"/>
    <cellStyle name="Millares 2 12" xfId="145"/>
    <cellStyle name="Millares 2 13" xfId="146"/>
    <cellStyle name="Millares 2 14" xfId="147"/>
    <cellStyle name="Millares 2 15" xfId="148"/>
    <cellStyle name="Millares 2 16" xfId="149"/>
    <cellStyle name="Millares 2 17" xfId="150"/>
    <cellStyle name="Millares 2 18" xfId="151"/>
    <cellStyle name="Millares 2 19" xfId="152"/>
    <cellStyle name="Millares 2 2" xfId="153"/>
    <cellStyle name="Millares 2 2 2" xfId="154"/>
    <cellStyle name="Millares 2 2 2 10" xfId="155"/>
    <cellStyle name="Millares 2 2 2 11" xfId="156"/>
    <cellStyle name="Millares 2 2 2 12" xfId="157"/>
    <cellStyle name="Millares 2 2 2 13" xfId="158"/>
    <cellStyle name="Millares 2 2 2 14" xfId="159"/>
    <cellStyle name="Millares 2 2 2 15" xfId="160"/>
    <cellStyle name="Millares 2 2 2 16" xfId="161"/>
    <cellStyle name="Millares 2 2 2 17" xfId="162"/>
    <cellStyle name="Millares 2 2 2 18" xfId="163"/>
    <cellStyle name="Millares 2 2 2 19" xfId="164"/>
    <cellStyle name="Millares 2 2 2 2" xfId="165"/>
    <cellStyle name="Millares 2 2 2 2 2" xfId="166"/>
    <cellStyle name="Millares 2 2 2 2 3" xfId="167"/>
    <cellStyle name="Millares 2 2 2 20" xfId="168"/>
    <cellStyle name="Millares 2 2 2 3" xfId="169"/>
    <cellStyle name="Millares 2 2 2 3 2" xfId="170"/>
    <cellStyle name="Millares 2 2 2 4" xfId="171"/>
    <cellStyle name="Millares 2 2 2 5" xfId="172"/>
    <cellStyle name="Millares 2 2 2 6" xfId="173"/>
    <cellStyle name="Millares 2 2 2 7" xfId="174"/>
    <cellStyle name="Millares 2 2 2 8" xfId="175"/>
    <cellStyle name="Millares 2 2 2 9" xfId="176"/>
    <cellStyle name="Millares 2 2 3" xfId="177"/>
    <cellStyle name="Millares 2 2 3 2" xfId="178"/>
    <cellStyle name="Millares 2 2 4" xfId="179"/>
    <cellStyle name="Millares 2 20" xfId="180"/>
    <cellStyle name="Millares 2 21" xfId="181"/>
    <cellStyle name="Millares 2 22" xfId="182"/>
    <cellStyle name="Millares 2 23" xfId="183"/>
    <cellStyle name="Millares 2 24" xfId="184"/>
    <cellStyle name="Millares 2 25" xfId="185"/>
    <cellStyle name="Millares 2 26" xfId="186"/>
    <cellStyle name="Millares 2 27" xfId="187"/>
    <cellStyle name="Millares 2 28" xfId="188"/>
    <cellStyle name="Millares 2 29" xfId="189"/>
    <cellStyle name="Millares 2 3" xfId="190"/>
    <cellStyle name="Millares 2 3 2" xfId="191"/>
    <cellStyle name="Millares 2 3 2 2" xfId="192"/>
    <cellStyle name="Millares 2 3 3" xfId="193"/>
    <cellStyle name="Millares 2 4" xfId="194"/>
    <cellStyle name="Millares 2 4 10" xfId="195"/>
    <cellStyle name="Millares 2 4 11" xfId="196"/>
    <cellStyle name="Millares 2 4 12" xfId="197"/>
    <cellStyle name="Millares 2 4 13" xfId="198"/>
    <cellStyle name="Millares 2 4 14" xfId="199"/>
    <cellStyle name="Millares 2 4 15" xfId="200"/>
    <cellStyle name="Millares 2 4 16" xfId="201"/>
    <cellStyle name="Millares 2 4 17" xfId="202"/>
    <cellStyle name="Millares 2 4 18" xfId="203"/>
    <cellStyle name="Millares 2 4 19" xfId="204"/>
    <cellStyle name="Millares 2 4 2" xfId="205"/>
    <cellStyle name="Millares 2 4 20" xfId="206"/>
    <cellStyle name="Millares 2 4 3" xfId="207"/>
    <cellStyle name="Millares 2 4 3 2" xfId="208"/>
    <cellStyle name="Millares 2 4 4" xfId="209"/>
    <cellStyle name="Millares 2 4 4 2" xfId="210"/>
    <cellStyle name="Millares 2 4 5" xfId="211"/>
    <cellStyle name="Millares 2 4 6" xfId="212"/>
    <cellStyle name="Millares 2 4 7" xfId="213"/>
    <cellStyle name="Millares 2 4 8" xfId="214"/>
    <cellStyle name="Millares 2 4 9" xfId="215"/>
    <cellStyle name="Millares 2 5" xfId="216"/>
    <cellStyle name="Millares 2 5 10" xfId="217"/>
    <cellStyle name="Millares 2 5 11" xfId="218"/>
    <cellStyle name="Millares 2 5 12" xfId="219"/>
    <cellStyle name="Millares 2 5 13" xfId="220"/>
    <cellStyle name="Millares 2 5 14" xfId="221"/>
    <cellStyle name="Millares 2 5 15" xfId="222"/>
    <cellStyle name="Millares 2 5 16" xfId="223"/>
    <cellStyle name="Millares 2 5 17" xfId="224"/>
    <cellStyle name="Millares 2 5 18" xfId="225"/>
    <cellStyle name="Millares 2 5 19" xfId="226"/>
    <cellStyle name="Millares 2 5 2" xfId="227"/>
    <cellStyle name="Millares 2 5 2 10" xfId="228"/>
    <cellStyle name="Millares 2 5 2 11" xfId="229"/>
    <cellStyle name="Millares 2 5 2 12" xfId="230"/>
    <cellStyle name="Millares 2 5 2 13" xfId="231"/>
    <cellStyle name="Millares 2 5 2 14" xfId="232"/>
    <cellStyle name="Millares 2 5 2 15" xfId="233"/>
    <cellStyle name="Millares 2 5 2 16" xfId="234"/>
    <cellStyle name="Millares 2 5 2 17" xfId="235"/>
    <cellStyle name="Millares 2 5 2 18" xfId="236"/>
    <cellStyle name="Millares 2 5 2 19" xfId="237"/>
    <cellStyle name="Millares 2 5 2 2" xfId="238"/>
    <cellStyle name="Millares 2 5 2 2 2" xfId="239"/>
    <cellStyle name="Millares 2 5 2 20" xfId="240"/>
    <cellStyle name="Millares 2 5 2 3" xfId="241"/>
    <cellStyle name="Millares 2 5 2 3 2" xfId="242"/>
    <cellStyle name="Millares 2 5 2 4" xfId="243"/>
    <cellStyle name="Millares 2 5 2 5" xfId="244"/>
    <cellStyle name="Millares 2 5 2 6" xfId="245"/>
    <cellStyle name="Millares 2 5 2 7" xfId="246"/>
    <cellStyle name="Millares 2 5 2 8" xfId="247"/>
    <cellStyle name="Millares 2 5 2 9" xfId="248"/>
    <cellStyle name="Millares 2 5 20" xfId="249"/>
    <cellStyle name="Millares 2 5 3" xfId="250"/>
    <cellStyle name="Millares 2 5 3 2" xfId="251"/>
    <cellStyle name="Millares 2 5 4" xfId="252"/>
    <cellStyle name="Millares 2 5 4 2" xfId="253"/>
    <cellStyle name="Millares 2 5 5" xfId="254"/>
    <cellStyle name="Millares 2 5 6" xfId="255"/>
    <cellStyle name="Millares 2 5 7" xfId="256"/>
    <cellStyle name="Millares 2 5 8" xfId="257"/>
    <cellStyle name="Millares 2 5 9" xfId="258"/>
    <cellStyle name="Millares 2 6" xfId="259"/>
    <cellStyle name="Millares 2 6 10" xfId="260"/>
    <cellStyle name="Millares 2 6 11" xfId="261"/>
    <cellStyle name="Millares 2 6 12" xfId="262"/>
    <cellStyle name="Millares 2 6 13" xfId="263"/>
    <cellStyle name="Millares 2 6 14" xfId="264"/>
    <cellStyle name="Millares 2 6 15" xfId="265"/>
    <cellStyle name="Millares 2 6 16" xfId="266"/>
    <cellStyle name="Millares 2 6 17" xfId="267"/>
    <cellStyle name="Millares 2 6 18" xfId="268"/>
    <cellStyle name="Millares 2 6 19" xfId="269"/>
    <cellStyle name="Millares 2 6 2" xfId="270"/>
    <cellStyle name="Millares 2 6 2 2" xfId="271"/>
    <cellStyle name="Millares 2 6 3" xfId="272"/>
    <cellStyle name="Millares 2 6 3 2" xfId="273"/>
    <cellStyle name="Millares 2 6 4" xfId="274"/>
    <cellStyle name="Millares 2 6 5" xfId="275"/>
    <cellStyle name="Millares 2 6 6" xfId="276"/>
    <cellStyle name="Millares 2 6 7" xfId="277"/>
    <cellStyle name="Millares 2 6 8" xfId="278"/>
    <cellStyle name="Millares 2 6 9" xfId="279"/>
    <cellStyle name="Millares 2 7" xfId="280"/>
    <cellStyle name="Millares 2 7 2" xfId="281"/>
    <cellStyle name="Millares 2 7 3" xfId="282"/>
    <cellStyle name="Millares 2 8" xfId="283"/>
    <cellStyle name="Millares 2 8 2" xfId="284"/>
    <cellStyle name="Millares 2 9" xfId="285"/>
    <cellStyle name="Millares 2 9 2" xfId="286"/>
    <cellStyle name="Millares 20" xfId="287"/>
    <cellStyle name="Millares 20 2" xfId="288"/>
    <cellStyle name="Millares 21" xfId="289"/>
    <cellStyle name="Millares 22" xfId="290"/>
    <cellStyle name="Millares 23" xfId="291"/>
    <cellStyle name="Millares 24" xfId="292"/>
    <cellStyle name="Millares 25" xfId="293"/>
    <cellStyle name="Millares 26" xfId="294"/>
    <cellStyle name="Millares 27" xfId="295"/>
    <cellStyle name="Millares 28" xfId="296"/>
    <cellStyle name="Millares 29" xfId="297"/>
    <cellStyle name="Millares 3" xfId="298"/>
    <cellStyle name="Millares 3 10" xfId="299"/>
    <cellStyle name="Millares 3 11" xfId="300"/>
    <cellStyle name="Millares 3 12" xfId="301"/>
    <cellStyle name="Millares 3 13" xfId="302"/>
    <cellStyle name="Millares 3 14" xfId="303"/>
    <cellStyle name="Millares 3 15" xfId="304"/>
    <cellStyle name="Millares 3 16" xfId="305"/>
    <cellStyle name="Millares 3 17" xfId="306"/>
    <cellStyle name="Millares 3 18" xfId="307"/>
    <cellStyle name="Millares 3 19" xfId="308"/>
    <cellStyle name="Millares 3 2" xfId="309"/>
    <cellStyle name="Millares 3 2 10" xfId="310"/>
    <cellStyle name="Millares 3 2 11" xfId="311"/>
    <cellStyle name="Millares 3 2 12" xfId="312"/>
    <cellStyle name="Millares 3 2 13" xfId="313"/>
    <cellStyle name="Millares 3 2 14" xfId="314"/>
    <cellStyle name="Millares 3 2 15" xfId="315"/>
    <cellStyle name="Millares 3 2 16" xfId="316"/>
    <cellStyle name="Millares 3 2 17" xfId="317"/>
    <cellStyle name="Millares 3 2 18" xfId="318"/>
    <cellStyle name="Millares 3 2 19" xfId="319"/>
    <cellStyle name="Millares 3 2 2" xfId="320"/>
    <cellStyle name="Millares 3 2 2 2" xfId="321"/>
    <cellStyle name="Millares 3 2 2 3" xfId="322"/>
    <cellStyle name="Millares 3 2 2 4" xfId="323"/>
    <cellStyle name="Millares 3 2 20" xfId="324"/>
    <cellStyle name="Millares 3 2 21" xfId="325"/>
    <cellStyle name="Millares 3 2 22" xfId="326"/>
    <cellStyle name="Millares 3 2 3" xfId="327"/>
    <cellStyle name="Millares 3 2 3 2" xfId="328"/>
    <cellStyle name="Millares 3 2 3 2 2" xfId="329"/>
    <cellStyle name="Millares 3 2 3 2 3" xfId="330"/>
    <cellStyle name="Millares 3 2 3 3" xfId="331"/>
    <cellStyle name="Millares 3 2 3 4" xfId="332"/>
    <cellStyle name="Millares 3 2 4" xfId="333"/>
    <cellStyle name="Millares 3 2 4 2" xfId="334"/>
    <cellStyle name="Millares 3 2 4 3" xfId="335"/>
    <cellStyle name="Millares 3 2 5" xfId="336"/>
    <cellStyle name="Millares 3 2 5 2" xfId="337"/>
    <cellStyle name="Millares 3 2 6" xfId="338"/>
    <cellStyle name="Millares 3 2 7" xfId="339"/>
    <cellStyle name="Millares 3 2 8" xfId="340"/>
    <cellStyle name="Millares 3 2 9" xfId="341"/>
    <cellStyle name="Millares 3 20" xfId="342"/>
    <cellStyle name="Millares 3 21" xfId="343"/>
    <cellStyle name="Millares 3 22" xfId="344"/>
    <cellStyle name="Millares 3 23" xfId="345"/>
    <cellStyle name="Millares 3 24" xfId="346"/>
    <cellStyle name="Millares 3 25" xfId="347"/>
    <cellStyle name="Millares 3 26" xfId="348"/>
    <cellStyle name="Millares 3 27" xfId="349"/>
    <cellStyle name="Millares 3 28" xfId="350"/>
    <cellStyle name="Millares 3 29" xfId="351"/>
    <cellStyle name="Millares 3 3" xfId="352"/>
    <cellStyle name="Millares 3 3 2" xfId="353"/>
    <cellStyle name="Millares 3 3 2 2" xfId="354"/>
    <cellStyle name="Millares 3 3 3" xfId="355"/>
    <cellStyle name="Millares 3 4" xfId="356"/>
    <cellStyle name="Millares 3 4 10" xfId="357"/>
    <cellStyle name="Millares 3 4 11" xfId="358"/>
    <cellStyle name="Millares 3 4 12" xfId="359"/>
    <cellStyle name="Millares 3 4 13" xfId="360"/>
    <cellStyle name="Millares 3 4 14" xfId="361"/>
    <cellStyle name="Millares 3 4 15" xfId="362"/>
    <cellStyle name="Millares 3 4 16" xfId="363"/>
    <cellStyle name="Millares 3 4 17" xfId="364"/>
    <cellStyle name="Millares 3 4 18" xfId="365"/>
    <cellStyle name="Millares 3 4 19" xfId="366"/>
    <cellStyle name="Millares 3 4 2" xfId="367"/>
    <cellStyle name="Millares 3 4 2 2" xfId="368"/>
    <cellStyle name="Millares 3 4 2 3" xfId="369"/>
    <cellStyle name="Millares 3 4 2 4" xfId="370"/>
    <cellStyle name="Millares 3 4 20" xfId="371"/>
    <cellStyle name="Millares 3 4 3" xfId="372"/>
    <cellStyle name="Millares 3 4 3 2" xfId="373"/>
    <cellStyle name="Millares 3 4 4" xfId="374"/>
    <cellStyle name="Millares 3 4 5" xfId="375"/>
    <cellStyle name="Millares 3 4 6" xfId="376"/>
    <cellStyle name="Millares 3 4 7" xfId="377"/>
    <cellStyle name="Millares 3 4 8" xfId="378"/>
    <cellStyle name="Millares 3 4 9" xfId="379"/>
    <cellStyle name="Millares 3 5" xfId="380"/>
    <cellStyle name="Millares 3 6" xfId="381"/>
    <cellStyle name="Millares 3 6 10" xfId="382"/>
    <cellStyle name="Millares 3 6 11" xfId="383"/>
    <cellStyle name="Millares 3 6 12" xfId="384"/>
    <cellStyle name="Millares 3 6 13" xfId="385"/>
    <cellStyle name="Millares 3 6 14" xfId="386"/>
    <cellStyle name="Millares 3 6 15" xfId="387"/>
    <cellStyle name="Millares 3 6 16" xfId="388"/>
    <cellStyle name="Millares 3 6 17" xfId="389"/>
    <cellStyle name="Millares 3 6 18" xfId="390"/>
    <cellStyle name="Millares 3 6 19" xfId="391"/>
    <cellStyle name="Millares 3 6 2" xfId="392"/>
    <cellStyle name="Millares 3 6 2 2" xfId="393"/>
    <cellStyle name="Millares 3 6 3" xfId="394"/>
    <cellStyle name="Millares 3 6 3 2" xfId="395"/>
    <cellStyle name="Millares 3 6 4" xfId="396"/>
    <cellStyle name="Millares 3 6 5" xfId="397"/>
    <cellStyle name="Millares 3 6 6" xfId="398"/>
    <cellStyle name="Millares 3 6 7" xfId="399"/>
    <cellStyle name="Millares 3 6 8" xfId="400"/>
    <cellStyle name="Millares 3 6 9" xfId="401"/>
    <cellStyle name="Millares 3 7" xfId="402"/>
    <cellStyle name="Millares 3 7 2" xfId="403"/>
    <cellStyle name="Millares 3 8" xfId="404"/>
    <cellStyle name="Millares 3 8 2" xfId="405"/>
    <cellStyle name="Millares 3 9" xfId="406"/>
    <cellStyle name="Millares 3 9 2" xfId="407"/>
    <cellStyle name="Millares 30" xfId="408"/>
    <cellStyle name="Millares 30 2" xfId="409"/>
    <cellStyle name="Millares 31" xfId="410"/>
    <cellStyle name="Millares 32" xfId="411"/>
    <cellStyle name="Millares 33" xfId="412"/>
    <cellStyle name="Millares 34" xfId="413"/>
    <cellStyle name="Millares 35" xfId="414"/>
    <cellStyle name="Millares 36" xfId="415"/>
    <cellStyle name="Millares 36 10" xfId="416"/>
    <cellStyle name="Millares 36 11" xfId="417"/>
    <cellStyle name="Millares 36 12" xfId="418"/>
    <cellStyle name="Millares 36 13" xfId="419"/>
    <cellStyle name="Millares 36 14" xfId="420"/>
    <cellStyle name="Millares 36 15" xfId="421"/>
    <cellStyle name="Millares 36 16" xfId="422"/>
    <cellStyle name="Millares 36 17" xfId="423"/>
    <cellStyle name="Millares 36 18" xfId="424"/>
    <cellStyle name="Millares 36 19" xfId="425"/>
    <cellStyle name="Millares 36 2" xfId="426"/>
    <cellStyle name="Millares 36 2 2" xfId="427"/>
    <cellStyle name="Millares 36 20" xfId="428"/>
    <cellStyle name="Millares 36 21" xfId="429"/>
    <cellStyle name="Millares 36 22" xfId="430"/>
    <cellStyle name="Millares 36 3" xfId="431"/>
    <cellStyle name="Millares 36 3 2" xfId="432"/>
    <cellStyle name="Millares 36 4" xfId="433"/>
    <cellStyle name="Millares 36 4 2" xfId="434"/>
    <cellStyle name="Millares 36 5" xfId="435"/>
    <cellStyle name="Millares 36 6" xfId="436"/>
    <cellStyle name="Millares 36 7" xfId="437"/>
    <cellStyle name="Millares 36 8" xfId="438"/>
    <cellStyle name="Millares 36 9" xfId="439"/>
    <cellStyle name="Millares 37" xfId="440"/>
    <cellStyle name="Millares 37 2" xfId="441"/>
    <cellStyle name="Millares 37 3" xfId="442"/>
    <cellStyle name="Millares 37 4" xfId="443"/>
    <cellStyle name="Millares 38" xfId="444"/>
    <cellStyle name="Millares 38 2" xfId="445"/>
    <cellStyle name="Millares 38 3" xfId="446"/>
    <cellStyle name="Millares 39" xfId="447"/>
    <cellStyle name="Millares 39 2" xfId="448"/>
    <cellStyle name="Millares 39 3" xfId="449"/>
    <cellStyle name="Millares 4" xfId="450"/>
    <cellStyle name="Millares 4 2" xfId="451"/>
    <cellStyle name="Millares 4 2 2" xfId="452"/>
    <cellStyle name="Millares 4 2 2 2" xfId="453"/>
    <cellStyle name="Millares 4 2 3" xfId="454"/>
    <cellStyle name="Millares 4 2 4" xfId="455"/>
    <cellStyle name="Millares 4 2 5" xfId="456"/>
    <cellStyle name="Millares 4 3" xfId="457"/>
    <cellStyle name="Millares 4 3 10" xfId="458"/>
    <cellStyle name="Millares 4 3 11" xfId="459"/>
    <cellStyle name="Millares 4 3 12" xfId="460"/>
    <cellStyle name="Millares 4 3 13" xfId="461"/>
    <cellStyle name="Millares 4 3 14" xfId="462"/>
    <cellStyle name="Millares 4 3 15" xfId="463"/>
    <cellStyle name="Millares 4 3 16" xfId="464"/>
    <cellStyle name="Millares 4 3 17" xfId="465"/>
    <cellStyle name="Millares 4 3 18" xfId="466"/>
    <cellStyle name="Millares 4 3 19" xfId="467"/>
    <cellStyle name="Millares 4 3 2" xfId="468"/>
    <cellStyle name="Millares 4 3 2 2" xfId="469"/>
    <cellStyle name="Millares 4 3 2 2 2" xfId="470"/>
    <cellStyle name="Millares 4 3 2 3" xfId="471"/>
    <cellStyle name="Millares 4 3 2 4" xfId="472"/>
    <cellStyle name="Millares 4 3 2 5" xfId="473"/>
    <cellStyle name="Millares 4 3 2 6" xfId="474"/>
    <cellStyle name="Millares 4 3 20" xfId="475"/>
    <cellStyle name="Millares 4 3 3" xfId="476"/>
    <cellStyle name="Millares 4 3 3 2" xfId="477"/>
    <cellStyle name="Millares 4 3 3 3" xfId="478"/>
    <cellStyle name="Millares 4 3 4" xfId="479"/>
    <cellStyle name="Millares 4 3 4 2" xfId="480"/>
    <cellStyle name="Millares 4 3 5" xfId="481"/>
    <cellStyle name="Millares 4 3 6" xfId="482"/>
    <cellStyle name="Millares 4 3 7" xfId="483"/>
    <cellStyle name="Millares 4 3 8" xfId="484"/>
    <cellStyle name="Millares 4 3 9" xfId="485"/>
    <cellStyle name="Millares 4 4" xfId="486"/>
    <cellStyle name="Millares 4 4 2" xfId="487"/>
    <cellStyle name="Millares 4 4 2 2" xfId="488"/>
    <cellStyle name="Millares 4 4 3" xfId="489"/>
    <cellStyle name="Millares 4 4 4" xfId="490"/>
    <cellStyle name="Millares 4 5" xfId="491"/>
    <cellStyle name="Millares 4 5 2" xfId="492"/>
    <cellStyle name="Millares 4 5 3" xfId="493"/>
    <cellStyle name="Millares 4 6" xfId="494"/>
    <cellStyle name="Millares 4 7" xfId="495"/>
    <cellStyle name="Millares 4 8" xfId="496"/>
    <cellStyle name="Millares 4 9" xfId="497"/>
    <cellStyle name="Millares 40" xfId="498"/>
    <cellStyle name="Millares 40 2" xfId="499"/>
    <cellStyle name="Millares 41" xfId="500"/>
    <cellStyle name="Millares 41 2" xfId="501"/>
    <cellStyle name="Millares 42" xfId="502"/>
    <cellStyle name="Millares 42 2" xfId="503"/>
    <cellStyle name="Millares 43" xfId="504"/>
    <cellStyle name="Millares 43 2" xfId="505"/>
    <cellStyle name="Millares 44" xfId="506"/>
    <cellStyle name="Millares 45" xfId="507"/>
    <cellStyle name="Millares 45 2" xfId="508"/>
    <cellStyle name="Millares 46" xfId="509"/>
    <cellStyle name="Millares 47" xfId="510"/>
    <cellStyle name="Millares 47 2" xfId="511"/>
    <cellStyle name="Millares 48" xfId="512"/>
    <cellStyle name="Millares 49" xfId="513"/>
    <cellStyle name="Millares 49 2" xfId="514"/>
    <cellStyle name="Millares 5" xfId="515"/>
    <cellStyle name="Millares 5 2" xfId="516"/>
    <cellStyle name="Millares 50" xfId="517"/>
    <cellStyle name="Millares 51" xfId="518"/>
    <cellStyle name="Millares 51 2" xfId="519"/>
    <cellStyle name="Millares 52" xfId="520"/>
    <cellStyle name="Millares 52 2" xfId="521"/>
    <cellStyle name="Millares 53" xfId="522"/>
    <cellStyle name="Millares 53 2" xfId="523"/>
    <cellStyle name="Millares 54" xfId="524"/>
    <cellStyle name="Millares 54 2" xfId="525"/>
    <cellStyle name="Millares 55" xfId="526"/>
    <cellStyle name="Millares 55 2" xfId="527"/>
    <cellStyle name="Millares 55 3" xfId="528"/>
    <cellStyle name="Millares 56" xfId="529"/>
    <cellStyle name="Millares 56 2" xfId="530"/>
    <cellStyle name="Millares 57" xfId="531"/>
    <cellStyle name="Millares 58" xfId="532"/>
    <cellStyle name="Millares 58 2" xfId="533"/>
    <cellStyle name="Millares 59" xfId="534"/>
    <cellStyle name="Millares 6" xfId="535"/>
    <cellStyle name="Millares 6 2" xfId="536"/>
    <cellStyle name="Millares 60" xfId="537"/>
    <cellStyle name="Millares 61" xfId="538"/>
    <cellStyle name="Millares 62" xfId="539"/>
    <cellStyle name="Millares 63" xfId="540"/>
    <cellStyle name="Millares 64" xfId="541"/>
    <cellStyle name="Millares 65" xfId="542"/>
    <cellStyle name="Millares 66" xfId="543"/>
    <cellStyle name="Millares 67" xfId="544"/>
    <cellStyle name="Millares 68" xfId="545"/>
    <cellStyle name="Millares 69" xfId="546"/>
    <cellStyle name="Millares 7" xfId="547"/>
    <cellStyle name="Millares 7 2" xfId="548"/>
    <cellStyle name="Millares 7 2 10" xfId="549"/>
    <cellStyle name="Millares 7 2 11" xfId="550"/>
    <cellStyle name="Millares 7 2 12" xfId="551"/>
    <cellStyle name="Millares 7 2 13" xfId="552"/>
    <cellStyle name="Millares 7 2 14" xfId="553"/>
    <cellStyle name="Millares 7 2 15" xfId="554"/>
    <cellStyle name="Millares 7 2 16" xfId="555"/>
    <cellStyle name="Millares 7 2 17" xfId="556"/>
    <cellStyle name="Millares 7 2 18" xfId="557"/>
    <cellStyle name="Millares 7 2 19" xfId="558"/>
    <cellStyle name="Millares 7 2 2" xfId="559"/>
    <cellStyle name="Millares 7 2 2 2" xfId="560"/>
    <cellStyle name="Millares 7 2 3" xfId="561"/>
    <cellStyle name="Millares 7 2 3 2" xfId="562"/>
    <cellStyle name="Millares 7 2 4" xfId="563"/>
    <cellStyle name="Millares 7 2 5" xfId="564"/>
    <cellStyle name="Millares 7 2 6" xfId="565"/>
    <cellStyle name="Millares 7 2 7" xfId="566"/>
    <cellStyle name="Millares 7 2 8" xfId="567"/>
    <cellStyle name="Millares 7 2 9" xfId="568"/>
    <cellStyle name="Millares 70" xfId="569"/>
    <cellStyle name="Millares 71" xfId="570"/>
    <cellStyle name="Millares 72" xfId="571"/>
    <cellStyle name="Millares 73" xfId="572"/>
    <cellStyle name="Millares 74" xfId="573"/>
    <cellStyle name="Millares 75" xfId="574"/>
    <cellStyle name="Millares 76" xfId="575"/>
    <cellStyle name="Millares 77" xfId="576"/>
    <cellStyle name="Millares 78" xfId="577"/>
    <cellStyle name="Millares 79" xfId="578"/>
    <cellStyle name="Millares 8" xfId="579"/>
    <cellStyle name="Millares 8 2" xfId="580"/>
    <cellStyle name="Millares 80" xfId="581"/>
    <cellStyle name="Millares 81" xfId="582"/>
    <cellStyle name="Millares 82" xfId="583"/>
    <cellStyle name="Millares 83" xfId="584"/>
    <cellStyle name="Millares 84" xfId="585"/>
    <cellStyle name="Millares 9" xfId="586"/>
    <cellStyle name="Millares 9 2" xfId="587"/>
    <cellStyle name="Millares_PAMC2004 2" xfId="588"/>
    <cellStyle name="Millares_PAMC2004 2 2" xfId="589"/>
    <cellStyle name="Currency" xfId="590"/>
    <cellStyle name="Currency [0]" xfId="591"/>
    <cellStyle name="Moneda 2" xfId="592"/>
    <cellStyle name="Moneda 2 2" xfId="593"/>
    <cellStyle name="Moneda 2 3" xfId="594"/>
    <cellStyle name="Moneda 2 4" xfId="595"/>
    <cellStyle name="Moneda 2 5" xfId="596"/>
    <cellStyle name="Moneda 2 6" xfId="597"/>
    <cellStyle name="Moneda 3" xfId="598"/>
    <cellStyle name="Moneda 3 2" xfId="599"/>
    <cellStyle name="Moneda 3 2 2" xfId="600"/>
    <cellStyle name="Moneda 3 3" xfId="601"/>
    <cellStyle name="Moneda 3 4" xfId="602"/>
    <cellStyle name="Moneda 4" xfId="603"/>
    <cellStyle name="Moneda_PAMC2004 2" xfId="604"/>
    <cellStyle name="Neutral" xfId="605"/>
    <cellStyle name="Normal 10" xfId="606"/>
    <cellStyle name="Normal 10 2" xfId="607"/>
    <cellStyle name="Normal 10 2 2" xfId="608"/>
    <cellStyle name="Normal 10 2 2 2" xfId="609"/>
    <cellStyle name="Normal 10 2 2 3" xfId="610"/>
    <cellStyle name="Normal 10 2 3" xfId="611"/>
    <cellStyle name="Normal 10 3" xfId="612"/>
    <cellStyle name="Normal 10 4" xfId="613"/>
    <cellStyle name="Normal 10 5" xfId="614"/>
    <cellStyle name="Normal 10_79" xfId="615"/>
    <cellStyle name="Normal 100" xfId="616"/>
    <cellStyle name="Normal 101" xfId="617"/>
    <cellStyle name="Normal 101 2" xfId="618"/>
    <cellStyle name="Normal 102" xfId="619"/>
    <cellStyle name="Normal 102 2" xfId="620"/>
    <cellStyle name="Normal 103" xfId="621"/>
    <cellStyle name="Normal 103 2" xfId="622"/>
    <cellStyle name="Normal 104" xfId="623"/>
    <cellStyle name="Normal 104 2" xfId="624"/>
    <cellStyle name="Normal 104 2 2" xfId="625"/>
    <cellStyle name="Normal 105" xfId="626"/>
    <cellStyle name="Normal 106" xfId="627"/>
    <cellStyle name="Normal 107" xfId="628"/>
    <cellStyle name="Normal 108" xfId="629"/>
    <cellStyle name="Normal 108 2" xfId="630"/>
    <cellStyle name="Normal 109" xfId="631"/>
    <cellStyle name="Normal 109 2" xfId="632"/>
    <cellStyle name="Normal 11" xfId="633"/>
    <cellStyle name="Normal 11 2" xfId="634"/>
    <cellStyle name="Normal 11 2 2" xfId="635"/>
    <cellStyle name="Normal 11 3" xfId="636"/>
    <cellStyle name="Normal 11 4" xfId="637"/>
    <cellStyle name="Normal 11 5" xfId="638"/>
    <cellStyle name="Normal 11_79" xfId="639"/>
    <cellStyle name="Normal 110" xfId="640"/>
    <cellStyle name="Normal 111" xfId="641"/>
    <cellStyle name="Normal 112" xfId="642"/>
    <cellStyle name="Normal 113" xfId="643"/>
    <cellStyle name="Normal 114" xfId="644"/>
    <cellStyle name="Normal 115" xfId="645"/>
    <cellStyle name="Normal 116" xfId="646"/>
    <cellStyle name="Normal 117" xfId="647"/>
    <cellStyle name="Normal 118" xfId="648"/>
    <cellStyle name="Normal 119" xfId="649"/>
    <cellStyle name="Normal 12" xfId="650"/>
    <cellStyle name="Normal 12 2" xfId="651"/>
    <cellStyle name="Normal 12 2 2" xfId="652"/>
    <cellStyle name="Normal 12 3" xfId="653"/>
    <cellStyle name="Normal 12 4" xfId="654"/>
    <cellStyle name="Normal 12 5" xfId="655"/>
    <cellStyle name="Normal 12 6" xfId="656"/>
    <cellStyle name="Normal 12_79" xfId="657"/>
    <cellStyle name="Normal 120" xfId="658"/>
    <cellStyle name="Normal 120 2" xfId="659"/>
    <cellStyle name="Normal 120 2 2" xfId="660"/>
    <cellStyle name="Normal 120 3" xfId="661"/>
    <cellStyle name="Normal 121" xfId="662"/>
    <cellStyle name="Normal 122" xfId="663"/>
    <cellStyle name="Normal 123" xfId="664"/>
    <cellStyle name="Normal 124" xfId="665"/>
    <cellStyle name="Normal 125" xfId="666"/>
    <cellStyle name="Normal 126" xfId="667"/>
    <cellStyle name="Normal 127" xfId="668"/>
    <cellStyle name="Normal 128" xfId="669"/>
    <cellStyle name="Normal 129" xfId="670"/>
    <cellStyle name="Normal 13" xfId="671"/>
    <cellStyle name="Normal 13 2" xfId="672"/>
    <cellStyle name="Normal 13 2 2" xfId="673"/>
    <cellStyle name="Normal 13 3" xfId="674"/>
    <cellStyle name="Normal 13 3 2" xfId="675"/>
    <cellStyle name="Normal 13 3 2 2" xfId="676"/>
    <cellStyle name="Normal 13 3 2 3" xfId="677"/>
    <cellStyle name="Normal 13 3 3" xfId="678"/>
    <cellStyle name="Normal 13 3 3 2" xfId="679"/>
    <cellStyle name="Normal 13 3 4" xfId="680"/>
    <cellStyle name="Normal 13 4" xfId="681"/>
    <cellStyle name="Normal 13 5" xfId="682"/>
    <cellStyle name="Normal 13 5 2" xfId="683"/>
    <cellStyle name="Normal 13 6" xfId="684"/>
    <cellStyle name="Normal 13 7" xfId="685"/>
    <cellStyle name="Normal 13_79" xfId="686"/>
    <cellStyle name="Normal 130" xfId="687"/>
    <cellStyle name="Normal 131" xfId="688"/>
    <cellStyle name="Normal 132" xfId="689"/>
    <cellStyle name="Normal 133" xfId="690"/>
    <cellStyle name="Normal 134" xfId="691"/>
    <cellStyle name="Normal 135" xfId="692"/>
    <cellStyle name="Normal 136" xfId="693"/>
    <cellStyle name="Normal 137" xfId="694"/>
    <cellStyle name="Normal 138" xfId="695"/>
    <cellStyle name="Normal 139" xfId="696"/>
    <cellStyle name="Normal 14" xfId="697"/>
    <cellStyle name="Normal 14 2" xfId="698"/>
    <cellStyle name="Normal 14 3" xfId="699"/>
    <cellStyle name="Normal 14 3 2" xfId="700"/>
    <cellStyle name="Normal 14 3 2 2" xfId="701"/>
    <cellStyle name="Normal 14 3 2 3" xfId="702"/>
    <cellStyle name="Normal 14 3 3" xfId="703"/>
    <cellStyle name="Normal 14 3 3 2" xfId="704"/>
    <cellStyle name="Normal 14 3 4" xfId="705"/>
    <cellStyle name="Normal 14 4" xfId="706"/>
    <cellStyle name="Normal 14 5" xfId="707"/>
    <cellStyle name="Normal 14 5 2" xfId="708"/>
    <cellStyle name="Normal 14 6" xfId="709"/>
    <cellStyle name="Normal 14_79" xfId="710"/>
    <cellStyle name="Normal 140" xfId="711"/>
    <cellStyle name="Normal 141" xfId="712"/>
    <cellStyle name="Normal 142" xfId="713"/>
    <cellStyle name="Normal 143" xfId="714"/>
    <cellStyle name="Normal 144" xfId="715"/>
    <cellStyle name="Normal 145" xfId="716"/>
    <cellStyle name="Normal 146" xfId="717"/>
    <cellStyle name="Normal 147" xfId="718"/>
    <cellStyle name="Normal 148" xfId="719"/>
    <cellStyle name="Normal 149" xfId="720"/>
    <cellStyle name="Normal 15" xfId="721"/>
    <cellStyle name="Normal 15 2" xfId="722"/>
    <cellStyle name="Normal 15 3" xfId="723"/>
    <cellStyle name="Normal 15 4" xfId="724"/>
    <cellStyle name="Normal 15_79" xfId="725"/>
    <cellStyle name="Normal 150" xfId="726"/>
    <cellStyle name="Normal 151" xfId="727"/>
    <cellStyle name="Normal 152" xfId="728"/>
    <cellStyle name="Normal 153" xfId="729"/>
    <cellStyle name="Normal 154" xfId="730"/>
    <cellStyle name="Normal 155" xfId="731"/>
    <cellStyle name="Normal 156" xfId="732"/>
    <cellStyle name="Normal 157" xfId="733"/>
    <cellStyle name="Normal 158" xfId="734"/>
    <cellStyle name="Normal 159" xfId="735"/>
    <cellStyle name="Normal 16" xfId="736"/>
    <cellStyle name="Normal 16 2" xfId="737"/>
    <cellStyle name="Normal 16 3" xfId="738"/>
    <cellStyle name="Normal 16 4" xfId="739"/>
    <cellStyle name="Normal 16 5" xfId="740"/>
    <cellStyle name="Normal 16_79" xfId="741"/>
    <cellStyle name="Normal 160" xfId="742"/>
    <cellStyle name="Normal 161" xfId="743"/>
    <cellStyle name="Normal 162" xfId="744"/>
    <cellStyle name="Normal 163" xfId="745"/>
    <cellStyle name="Normal 164" xfId="746"/>
    <cellStyle name="Normal 165" xfId="747"/>
    <cellStyle name="Normal 166" xfId="748"/>
    <cellStyle name="Normal 167" xfId="749"/>
    <cellStyle name="Normal 168" xfId="750"/>
    <cellStyle name="Normal 169" xfId="751"/>
    <cellStyle name="Normal 17" xfId="752"/>
    <cellStyle name="Normal 17 2" xfId="753"/>
    <cellStyle name="Normal 17 3" xfId="754"/>
    <cellStyle name="Normal 17_79" xfId="755"/>
    <cellStyle name="Normal 170" xfId="756"/>
    <cellStyle name="Normal 171" xfId="757"/>
    <cellStyle name="Normal 172" xfId="758"/>
    <cellStyle name="Normal 173" xfId="759"/>
    <cellStyle name="Normal 174" xfId="760"/>
    <cellStyle name="Normal 175" xfId="761"/>
    <cellStyle name="Normal 18" xfId="762"/>
    <cellStyle name="Normal 18 2" xfId="763"/>
    <cellStyle name="Normal 18 3" xfId="764"/>
    <cellStyle name="Normal 18 4" xfId="765"/>
    <cellStyle name="Normal 18_79" xfId="766"/>
    <cellStyle name="Normal 19" xfId="767"/>
    <cellStyle name="Normal 19 2" xfId="768"/>
    <cellStyle name="Normal 19 3" xfId="769"/>
    <cellStyle name="Normal 19_79" xfId="770"/>
    <cellStyle name="Normal 2" xfId="771"/>
    <cellStyle name="Normal 2 10" xfId="772"/>
    <cellStyle name="Normal 2 11" xfId="773"/>
    <cellStyle name="Normal 2 12" xfId="774"/>
    <cellStyle name="Normal 2 13" xfId="775"/>
    <cellStyle name="Normal 2 2" xfId="776"/>
    <cellStyle name="Normal 2 2 10" xfId="777"/>
    <cellStyle name="Normal 2 2 11" xfId="778"/>
    <cellStyle name="Normal 2 2 2" xfId="779"/>
    <cellStyle name="Normal 2 2 2 2" xfId="780"/>
    <cellStyle name="Normal 2 2 2 3" xfId="781"/>
    <cellStyle name="Normal 2 2 2_79" xfId="782"/>
    <cellStyle name="Normal 2 2 3" xfId="783"/>
    <cellStyle name="Normal 2 2 3 2" xfId="784"/>
    <cellStyle name="Normal 2 2 3 3" xfId="785"/>
    <cellStyle name="Normal 2 2 4" xfId="786"/>
    <cellStyle name="Normal 2 2 5" xfId="787"/>
    <cellStyle name="Normal 2 2 6" xfId="788"/>
    <cellStyle name="Normal 2 2 7" xfId="789"/>
    <cellStyle name="Normal 2 2 8" xfId="790"/>
    <cellStyle name="Normal 2 2 9" xfId="791"/>
    <cellStyle name="Normal 2 2_79" xfId="792"/>
    <cellStyle name="Normal 2 3" xfId="793"/>
    <cellStyle name="Normal 2 3 2" xfId="794"/>
    <cellStyle name="Normal 2 3 2 2" xfId="795"/>
    <cellStyle name="Normal 2 3 3" xfId="796"/>
    <cellStyle name="Normal 2 3 4" xfId="797"/>
    <cellStyle name="Normal 2 3_79" xfId="798"/>
    <cellStyle name="Normal 2 4" xfId="799"/>
    <cellStyle name="Normal 2 4 2" xfId="800"/>
    <cellStyle name="Normal 2 4 3" xfId="801"/>
    <cellStyle name="Normal 2 4 4" xfId="802"/>
    <cellStyle name="Normal 2 4_79" xfId="803"/>
    <cellStyle name="Normal 2 5" xfId="804"/>
    <cellStyle name="Normal 2 5 2" xfId="805"/>
    <cellStyle name="Normal 2 6" xfId="806"/>
    <cellStyle name="Normal 2 6 2" xfId="807"/>
    <cellStyle name="Normal 2 6 3" xfId="808"/>
    <cellStyle name="Normal 2 7" xfId="809"/>
    <cellStyle name="Normal 2 7 2" xfId="810"/>
    <cellStyle name="Normal 2 8" xfId="811"/>
    <cellStyle name="Normal 2 9" xfId="812"/>
    <cellStyle name="Normal 2_79" xfId="813"/>
    <cellStyle name="Normal 20" xfId="814"/>
    <cellStyle name="Normal 20 2" xfId="815"/>
    <cellStyle name="Normal 20 3" xfId="816"/>
    <cellStyle name="Normal 20_79" xfId="817"/>
    <cellStyle name="Normal 21" xfId="818"/>
    <cellStyle name="Normal 21 2" xfId="819"/>
    <cellStyle name="Normal 21 3" xfId="820"/>
    <cellStyle name="Normal 21_79" xfId="821"/>
    <cellStyle name="Normal 22" xfId="822"/>
    <cellStyle name="Normal 22 2" xfId="823"/>
    <cellStyle name="Normal 22 3" xfId="824"/>
    <cellStyle name="Normal 22_79" xfId="825"/>
    <cellStyle name="Normal 23" xfId="826"/>
    <cellStyle name="Normal 23 2" xfId="827"/>
    <cellStyle name="Normal 23 3" xfId="828"/>
    <cellStyle name="Normal 23_79" xfId="829"/>
    <cellStyle name="Normal 24" xfId="830"/>
    <cellStyle name="Normal 24 2" xfId="831"/>
    <cellStyle name="Normal 24 3" xfId="832"/>
    <cellStyle name="Normal 24_79" xfId="833"/>
    <cellStyle name="Normal 25" xfId="834"/>
    <cellStyle name="Normal 25 2" xfId="835"/>
    <cellStyle name="Normal 25 3" xfId="836"/>
    <cellStyle name="Normal 25_79" xfId="837"/>
    <cellStyle name="Normal 26" xfId="838"/>
    <cellStyle name="Normal 26 2" xfId="839"/>
    <cellStyle name="Normal 26 3" xfId="840"/>
    <cellStyle name="Normal 26_79" xfId="841"/>
    <cellStyle name="Normal 27" xfId="842"/>
    <cellStyle name="Normal 27 2" xfId="843"/>
    <cellStyle name="Normal 27 3" xfId="844"/>
    <cellStyle name="Normal 27_79" xfId="845"/>
    <cellStyle name="Normal 28" xfId="846"/>
    <cellStyle name="Normal 28 2" xfId="847"/>
    <cellStyle name="Normal 28 3" xfId="848"/>
    <cellStyle name="Normal 28_79" xfId="849"/>
    <cellStyle name="Normal 29" xfId="850"/>
    <cellStyle name="Normal 29 2" xfId="851"/>
    <cellStyle name="Normal 29 3" xfId="852"/>
    <cellStyle name="Normal 29_79" xfId="853"/>
    <cellStyle name="Normal 3" xfId="854"/>
    <cellStyle name="Normal 3 10" xfId="855"/>
    <cellStyle name="Normal 3 2" xfId="856"/>
    <cellStyle name="Normal 3 2 2" xfId="857"/>
    <cellStyle name="Normal 3 2 3" xfId="858"/>
    <cellStyle name="Normal 3 2 4" xfId="859"/>
    <cellStyle name="Normal 3 2 5" xfId="860"/>
    <cellStyle name="Normal 3 2_79" xfId="861"/>
    <cellStyle name="Normal 3 3" xfId="862"/>
    <cellStyle name="Normal 3 3 2" xfId="863"/>
    <cellStyle name="Normal 3 3 3" xfId="864"/>
    <cellStyle name="Normal 3 4" xfId="865"/>
    <cellStyle name="Normal 3 5" xfId="866"/>
    <cellStyle name="Normal 3 6" xfId="867"/>
    <cellStyle name="Normal 3 6 2" xfId="868"/>
    <cellStyle name="Normal 3 6 3" xfId="869"/>
    <cellStyle name="Normal 3 7" xfId="870"/>
    <cellStyle name="Normal 3 8" xfId="871"/>
    <cellStyle name="Normal 3 9" xfId="872"/>
    <cellStyle name="Normal 3_79" xfId="873"/>
    <cellStyle name="Normal 30" xfId="874"/>
    <cellStyle name="Normal 30 2" xfId="875"/>
    <cellStyle name="Normal 30 3" xfId="876"/>
    <cellStyle name="Normal 30_79" xfId="877"/>
    <cellStyle name="Normal 31" xfId="878"/>
    <cellStyle name="Normal 31 2" xfId="879"/>
    <cellStyle name="Normal 31 3" xfId="880"/>
    <cellStyle name="Normal 31_79" xfId="881"/>
    <cellStyle name="Normal 32" xfId="882"/>
    <cellStyle name="Normal 32 2" xfId="883"/>
    <cellStyle name="Normal 32 2 2" xfId="884"/>
    <cellStyle name="Normal 32 2 3" xfId="885"/>
    <cellStyle name="Normal 32_79" xfId="886"/>
    <cellStyle name="Normal 33" xfId="887"/>
    <cellStyle name="Normal 33 2" xfId="888"/>
    <cellStyle name="Normal 34" xfId="889"/>
    <cellStyle name="Normal 34 2" xfId="890"/>
    <cellStyle name="Normal 34 3" xfId="891"/>
    <cellStyle name="Normal 34_79" xfId="892"/>
    <cellStyle name="Normal 35" xfId="893"/>
    <cellStyle name="Normal 35 2" xfId="894"/>
    <cellStyle name="Normal 36" xfId="895"/>
    <cellStyle name="Normal 36 2" xfId="896"/>
    <cellStyle name="Normal 37" xfId="897"/>
    <cellStyle name="Normal 37 2" xfId="898"/>
    <cellStyle name="Normal 37 3" xfId="899"/>
    <cellStyle name="Normal 37_79" xfId="900"/>
    <cellStyle name="Normal 38" xfId="901"/>
    <cellStyle name="Normal 38 2" xfId="902"/>
    <cellStyle name="Normal 38 3" xfId="903"/>
    <cellStyle name="Normal 38_79" xfId="904"/>
    <cellStyle name="Normal 39" xfId="905"/>
    <cellStyle name="Normal 39 2" xfId="906"/>
    <cellStyle name="Normal 4" xfId="907"/>
    <cellStyle name="Normal 4 10" xfId="908"/>
    <cellStyle name="Normal 4 11" xfId="909"/>
    <cellStyle name="Normal 4 2" xfId="910"/>
    <cellStyle name="Normal 4 2 2" xfId="911"/>
    <cellStyle name="Normal 4 2 3" xfId="912"/>
    <cellStyle name="Normal 4 2_79" xfId="913"/>
    <cellStyle name="Normal 4 3" xfId="914"/>
    <cellStyle name="Normal 4 3 2" xfId="915"/>
    <cellStyle name="Normal 4 3 3" xfId="916"/>
    <cellStyle name="Normal 4 4" xfId="917"/>
    <cellStyle name="Normal 4 4 2" xfId="918"/>
    <cellStyle name="Normal 4 5" xfId="919"/>
    <cellStyle name="Normal 4 6" xfId="920"/>
    <cellStyle name="Normal 4 7" xfId="921"/>
    <cellStyle name="Normal 4 8" xfId="922"/>
    <cellStyle name="Normal 4 9" xfId="923"/>
    <cellStyle name="Normal 4_79" xfId="924"/>
    <cellStyle name="Normal 40" xfId="925"/>
    <cellStyle name="Normal 40 2" xfId="926"/>
    <cellStyle name="Normal 41" xfId="927"/>
    <cellStyle name="Normal 41 2" xfId="928"/>
    <cellStyle name="Normal 42" xfId="929"/>
    <cellStyle name="Normal 42 2" xfId="930"/>
    <cellStyle name="Normal 43" xfId="931"/>
    <cellStyle name="Normal 43 2" xfId="932"/>
    <cellStyle name="Normal 44" xfId="933"/>
    <cellStyle name="Normal 45" xfId="934"/>
    <cellStyle name="Normal 45 2" xfId="935"/>
    <cellStyle name="Normal 45 3" xfId="936"/>
    <cellStyle name="Normal 46" xfId="937"/>
    <cellStyle name="Normal 47" xfId="938"/>
    <cellStyle name="Normal 48" xfId="939"/>
    <cellStyle name="Normal 49" xfId="940"/>
    <cellStyle name="Normal 5" xfId="941"/>
    <cellStyle name="Normal 5 2" xfId="942"/>
    <cellStyle name="Normal 5 2 2" xfId="943"/>
    <cellStyle name="Normal 5 2 3" xfId="944"/>
    <cellStyle name="Normal 5 3" xfId="945"/>
    <cellStyle name="Normal 5 4" xfId="946"/>
    <cellStyle name="Normal 5 5" xfId="947"/>
    <cellStyle name="Normal 5_79" xfId="948"/>
    <cellStyle name="Normal 50" xfId="949"/>
    <cellStyle name="Normal 51" xfId="950"/>
    <cellStyle name="Normal 52" xfId="951"/>
    <cellStyle name="Normal 53" xfId="952"/>
    <cellStyle name="Normal 54" xfId="953"/>
    <cellStyle name="Normal 55" xfId="954"/>
    <cellStyle name="Normal 56" xfId="955"/>
    <cellStyle name="Normal 57" xfId="956"/>
    <cellStyle name="Normal 58" xfId="957"/>
    <cellStyle name="Normal 59" xfId="958"/>
    <cellStyle name="Normal 6" xfId="959"/>
    <cellStyle name="Normal 6 2" xfId="960"/>
    <cellStyle name="Normal 6 2 2" xfId="961"/>
    <cellStyle name="Normal 6 2 3" xfId="962"/>
    <cellStyle name="Normal 6 3" xfId="963"/>
    <cellStyle name="Normal 6 4" xfId="964"/>
    <cellStyle name="Normal 6 5" xfId="965"/>
    <cellStyle name="Normal 6_79" xfId="966"/>
    <cellStyle name="Normal 60" xfId="967"/>
    <cellStyle name="Normal 61" xfId="968"/>
    <cellStyle name="Normal 62" xfId="969"/>
    <cellStyle name="Normal 63" xfId="970"/>
    <cellStyle name="Normal 64" xfId="971"/>
    <cellStyle name="Normal 65" xfId="972"/>
    <cellStyle name="Normal 66" xfId="973"/>
    <cellStyle name="Normal 67" xfId="974"/>
    <cellStyle name="Normal 68" xfId="975"/>
    <cellStyle name="Normal 69" xfId="976"/>
    <cellStyle name="Normal 7" xfId="977"/>
    <cellStyle name="Normal 7 2" xfId="978"/>
    <cellStyle name="Normal 7 2 2" xfId="979"/>
    <cellStyle name="Normal 7 2 3" xfId="980"/>
    <cellStyle name="Normal 7 3" xfId="981"/>
    <cellStyle name="Normal 7 4" xfId="982"/>
    <cellStyle name="Normal 7 5" xfId="983"/>
    <cellStyle name="Normal 7 6" xfId="984"/>
    <cellStyle name="Normal 7_79" xfId="985"/>
    <cellStyle name="Normal 70" xfId="986"/>
    <cellStyle name="Normal 71" xfId="987"/>
    <cellStyle name="Normal 72" xfId="988"/>
    <cellStyle name="Normal 73" xfId="989"/>
    <cellStyle name="Normal 74" xfId="990"/>
    <cellStyle name="Normal 75" xfId="991"/>
    <cellStyle name="Normal 76" xfId="992"/>
    <cellStyle name="Normal 77" xfId="993"/>
    <cellStyle name="Normal 78" xfId="994"/>
    <cellStyle name="Normal 79" xfId="995"/>
    <cellStyle name="Normal 8" xfId="996"/>
    <cellStyle name="Normal 8 2" xfId="997"/>
    <cellStyle name="Normal 8 2 2" xfId="998"/>
    <cellStyle name="Normal 8 2 3" xfId="999"/>
    <cellStyle name="Normal 8 3" xfId="1000"/>
    <cellStyle name="Normal 8 4" xfId="1001"/>
    <cellStyle name="Normal 8_79" xfId="1002"/>
    <cellStyle name="Normal 80" xfId="1003"/>
    <cellStyle name="Normal 81" xfId="1004"/>
    <cellStyle name="Normal 82" xfId="1005"/>
    <cellStyle name="Normal 83" xfId="1006"/>
    <cellStyle name="Normal 84" xfId="1007"/>
    <cellStyle name="Normal 85" xfId="1008"/>
    <cellStyle name="Normal 86" xfId="1009"/>
    <cellStyle name="Normal 87" xfId="1010"/>
    <cellStyle name="Normal 88" xfId="1011"/>
    <cellStyle name="Normal 88 2" xfId="1012"/>
    <cellStyle name="Normal 88 2 2" xfId="1013"/>
    <cellStyle name="Normal 88 3" xfId="1014"/>
    <cellStyle name="Normal 88 3 2" xfId="1015"/>
    <cellStyle name="Normal 89" xfId="1016"/>
    <cellStyle name="Normal 89 2" xfId="1017"/>
    <cellStyle name="Normal 89 3" xfId="1018"/>
    <cellStyle name="Normal 9" xfId="1019"/>
    <cellStyle name="Normal 9 2" xfId="1020"/>
    <cellStyle name="Normal 9 2 2" xfId="1021"/>
    <cellStyle name="Normal 9 2 3" xfId="1022"/>
    <cellStyle name="Normal 9 3" xfId="1023"/>
    <cellStyle name="Normal 9 4" xfId="1024"/>
    <cellStyle name="Normal 9 5" xfId="1025"/>
    <cellStyle name="Normal 9_79" xfId="1026"/>
    <cellStyle name="Normal 90" xfId="1027"/>
    <cellStyle name="Normal 91" xfId="1028"/>
    <cellStyle name="Normal 92" xfId="1029"/>
    <cellStyle name="Normal 93" xfId="1030"/>
    <cellStyle name="Normal 94" xfId="1031"/>
    <cellStyle name="Normal 95" xfId="1032"/>
    <cellStyle name="Normal 96" xfId="1033"/>
    <cellStyle name="Normal 97" xfId="1034"/>
    <cellStyle name="Normal 98" xfId="1035"/>
    <cellStyle name="Normal 99" xfId="1036"/>
    <cellStyle name="Normal 99 2" xfId="1037"/>
    <cellStyle name="Notas" xfId="1038"/>
    <cellStyle name="Notas 2" xfId="1039"/>
    <cellStyle name="Notas 2 2" xfId="1040"/>
    <cellStyle name="Notas 2 3" xfId="1041"/>
    <cellStyle name="Notas 2 4" xfId="1042"/>
    <cellStyle name="Notas 2 5" xfId="1043"/>
    <cellStyle name="Notas 3" xfId="1044"/>
    <cellStyle name="Notas 3 2" xfId="1045"/>
    <cellStyle name="Percent" xfId="1046"/>
    <cellStyle name="Porcentaje 2" xfId="1047"/>
    <cellStyle name="Porcentaje 2 2" xfId="1048"/>
    <cellStyle name="Porcentaje 3" xfId="1049"/>
    <cellStyle name="Porcentaje 3 2" xfId="1050"/>
    <cellStyle name="Porcentaje 4" xfId="1051"/>
    <cellStyle name="Porcentaje 5" xfId="1052"/>
    <cellStyle name="Porcentaje 6" xfId="1053"/>
    <cellStyle name="Porcentual 10" xfId="1054"/>
    <cellStyle name="Porcentual 11" xfId="1055"/>
    <cellStyle name="Porcentual 12" xfId="1056"/>
    <cellStyle name="Porcentual 13" xfId="1057"/>
    <cellStyle name="Porcentual 14" xfId="1058"/>
    <cellStyle name="Porcentual 15" xfId="1059"/>
    <cellStyle name="Porcentual 16" xfId="1060"/>
    <cellStyle name="Porcentual 17" xfId="1061"/>
    <cellStyle name="Porcentual 18" xfId="1062"/>
    <cellStyle name="Porcentual 19" xfId="1063"/>
    <cellStyle name="Porcentual 2" xfId="1064"/>
    <cellStyle name="Porcentual 2 10" xfId="1065"/>
    <cellStyle name="Porcentual 2 11" xfId="1066"/>
    <cellStyle name="Porcentual 2 12" xfId="1067"/>
    <cellStyle name="Porcentual 2 13" xfId="1068"/>
    <cellStyle name="Porcentual 2 14" xfId="1069"/>
    <cellStyle name="Porcentual 2 15" xfId="1070"/>
    <cellStyle name="Porcentual 2 16" xfId="1071"/>
    <cellStyle name="Porcentual 2 17" xfId="1072"/>
    <cellStyle name="Porcentual 2 18" xfId="1073"/>
    <cellStyle name="Porcentual 2 19" xfId="1074"/>
    <cellStyle name="Porcentual 2 2" xfId="1075"/>
    <cellStyle name="Porcentual 2 2 2" xfId="1076"/>
    <cellStyle name="Porcentual 2 20" xfId="1077"/>
    <cellStyle name="Porcentual 2 21" xfId="1078"/>
    <cellStyle name="Porcentual 2 22" xfId="1079"/>
    <cellStyle name="Porcentual 2 23" xfId="1080"/>
    <cellStyle name="Porcentual 2 24" xfId="1081"/>
    <cellStyle name="Porcentual 2 25" xfId="1082"/>
    <cellStyle name="Porcentual 2 26" xfId="1083"/>
    <cellStyle name="Porcentual 2 27" xfId="1084"/>
    <cellStyle name="Porcentual 2 28" xfId="1085"/>
    <cellStyle name="Porcentual 2 29" xfId="1086"/>
    <cellStyle name="Porcentual 2 29 2" xfId="1087"/>
    <cellStyle name="Porcentual 2 3" xfId="1088"/>
    <cellStyle name="Porcentual 2 30" xfId="1089"/>
    <cellStyle name="Porcentual 2 31" xfId="1090"/>
    <cellStyle name="Porcentual 2 4" xfId="1091"/>
    <cellStyle name="Porcentual 2 5" xfId="1092"/>
    <cellStyle name="Porcentual 2 6" xfId="1093"/>
    <cellStyle name="Porcentual 2 7" xfId="1094"/>
    <cellStyle name="Porcentual 2 8" xfId="1095"/>
    <cellStyle name="Porcentual 2 9" xfId="1096"/>
    <cellStyle name="Porcentual 20" xfId="1097"/>
    <cellStyle name="Porcentual 21" xfId="1098"/>
    <cellStyle name="Porcentual 22" xfId="1099"/>
    <cellStyle name="Porcentual 23" xfId="1100"/>
    <cellStyle name="Porcentual 24" xfId="1101"/>
    <cellStyle name="Porcentual 25" xfId="1102"/>
    <cellStyle name="Porcentual 26" xfId="1103"/>
    <cellStyle name="Porcentual 27" xfId="1104"/>
    <cellStyle name="Porcentual 28" xfId="1105"/>
    <cellStyle name="Porcentual 29" xfId="1106"/>
    <cellStyle name="Porcentual 3" xfId="1107"/>
    <cellStyle name="Porcentual 3 2" xfId="1108"/>
    <cellStyle name="Porcentual 3 3" xfId="1109"/>
    <cellStyle name="Porcentual 3 4" xfId="1110"/>
    <cellStyle name="Porcentual 30" xfId="1111"/>
    <cellStyle name="Porcentual 31" xfId="1112"/>
    <cellStyle name="Porcentual 32" xfId="1113"/>
    <cellStyle name="Porcentual 33" xfId="1114"/>
    <cellStyle name="Porcentual 34" xfId="1115"/>
    <cellStyle name="Porcentual 35" xfId="1116"/>
    <cellStyle name="Porcentual 36" xfId="1117"/>
    <cellStyle name="Porcentual 4" xfId="1118"/>
    <cellStyle name="Porcentual 4 2" xfId="1119"/>
    <cellStyle name="Porcentual 4 2 2" xfId="1120"/>
    <cellStyle name="Porcentual 4 2 3" xfId="1121"/>
    <cellStyle name="Porcentual 4 3" xfId="1122"/>
    <cellStyle name="Porcentual 5" xfId="1123"/>
    <cellStyle name="Porcentual 6" xfId="1124"/>
    <cellStyle name="Porcentual 7" xfId="1125"/>
    <cellStyle name="Porcentual 8" xfId="1126"/>
    <cellStyle name="Porcentual 9" xfId="1127"/>
    <cellStyle name="Salida" xfId="1128"/>
    <cellStyle name="Texto de advertencia" xfId="1129"/>
    <cellStyle name="Texto explicativo" xfId="1130"/>
    <cellStyle name="Título" xfId="1131"/>
    <cellStyle name="Título 2" xfId="1132"/>
    <cellStyle name="Título 3" xfId="1133"/>
    <cellStyle name="Título 4" xfId="1134"/>
    <cellStyle name="Total" xfId="11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I.1 Factura Electr&#243;nica'!A1" /><Relationship Id="rId3" Type="http://schemas.openxmlformats.org/officeDocument/2006/relationships/hyperlink" Target="#'II.1 Factura Electr&#243;nica'!A1" /><Relationship Id="rId4" Type="http://schemas.openxmlformats.org/officeDocument/2006/relationships/hyperlink" Target="#'II.2 Firma Electr&#243;nica'!A1" /><Relationship Id="rId5" Type="http://schemas.openxmlformats.org/officeDocument/2006/relationships/hyperlink" Target="#'II.2 Firma Electr&#243;nica'!A1" /><Relationship Id="rId6" Type="http://schemas.openxmlformats.org/officeDocument/2006/relationships/image" Target="../media/image2.png" /><Relationship Id="rId7" Type="http://schemas.openxmlformats.org/officeDocument/2006/relationships/hyperlink" Target="#'II.3 Contribuyentes Activos'!A1" /><Relationship Id="rId8" Type="http://schemas.openxmlformats.org/officeDocument/2006/relationships/hyperlink" Target="#'II.3 Contribuyentes Activos'!A1" /><Relationship Id="rId9" Type="http://schemas.openxmlformats.org/officeDocument/2006/relationships/hyperlink" Target="#'II.4 Devoluciones'!A1" /><Relationship Id="rId10" Type="http://schemas.openxmlformats.org/officeDocument/2006/relationships/hyperlink" Target="#'II.4 Devoluciones'!A1" /><Relationship Id="rId11" Type="http://schemas.openxmlformats.org/officeDocument/2006/relationships/hyperlink" Target="#'II.5 R&#233;gimenIncorporaci&#243;nFiscal'!A1" /><Relationship Id="rId12" Type="http://schemas.openxmlformats.org/officeDocument/2006/relationships/hyperlink" Target="#'II.5 R&#233;gimenIncorporaci&#243;nFiscal'!A1" /><Relationship Id="rId13" Type="http://schemas.openxmlformats.org/officeDocument/2006/relationships/hyperlink" Target="#'III.1 Declaraciones anuales'!A1" /><Relationship Id="rId14" Type="http://schemas.openxmlformats.org/officeDocument/2006/relationships/hyperlink" Target="#'III.1 Declaraciones anuales'!A1" /><Relationship Id="rId15" Type="http://schemas.openxmlformats.org/officeDocument/2006/relationships/hyperlink" Target="#'III.2 N&#250;mero de pagos por medio'!A1" /><Relationship Id="rId16" Type="http://schemas.openxmlformats.org/officeDocument/2006/relationships/hyperlink" Target="#'III.2 N&#250;mero de pagos por medio'!A1" /><Relationship Id="rId17" Type="http://schemas.openxmlformats.org/officeDocument/2006/relationships/image" Target="../media/image3.png" /><Relationship Id="rId18" Type="http://schemas.openxmlformats.org/officeDocument/2006/relationships/hyperlink" Target="#'III.3 Pagos por tipo de contrib'!A1" /><Relationship Id="rId19" Type="http://schemas.openxmlformats.org/officeDocument/2006/relationships/hyperlink" Target="#'III.3 Pagos por tipo de contrib'!A1" /><Relationship Id="rId20" Type="http://schemas.openxmlformats.org/officeDocument/2006/relationships/hyperlink" Target="#'III.4 Operaciones comercio ext'!A1" /><Relationship Id="rId21" Type="http://schemas.openxmlformats.org/officeDocument/2006/relationships/hyperlink" Target="#'III.4 Operaciones comercio ext'!A1" /><Relationship Id="rId22" Type="http://schemas.openxmlformats.org/officeDocument/2006/relationships/hyperlink" Target="#'V.4.1 FACLA'!A1" /><Relationship Id="rId23" Type="http://schemas.openxmlformats.org/officeDocument/2006/relationships/hyperlink" Target="#'V.4.1 FACLA'!A1" /><Relationship Id="rId24" Type="http://schemas.openxmlformats.org/officeDocument/2006/relationships/hyperlink" Target="#'V.5.1 PAMC Art. 10'!A1" /><Relationship Id="rId25" Type="http://schemas.openxmlformats.org/officeDocument/2006/relationships/hyperlink" Target="#'V.5.1 PAMC Art. 10'!A1" /><Relationship Id="rId26" Type="http://schemas.openxmlformats.org/officeDocument/2006/relationships/hyperlink" Target="#'VI.1 Evoluci&#243;n del Personal'!A1" /><Relationship Id="rId27" Type="http://schemas.openxmlformats.org/officeDocument/2006/relationships/hyperlink" Target="#'VI.1 Evoluci&#243;n del Personal'!A1" /><Relationship Id="rId28" Type="http://schemas.openxmlformats.org/officeDocument/2006/relationships/image" Target="../media/image4.png" /><Relationship Id="rId29" Type="http://schemas.openxmlformats.org/officeDocument/2006/relationships/hyperlink" Target="#'VI.2 Derechos Mineros'!A1" /><Relationship Id="rId30" Type="http://schemas.openxmlformats.org/officeDocument/2006/relationships/hyperlink" Target="#'VI.2 Derechos Mineros'!A1" /><Relationship Id="rId31" Type="http://schemas.openxmlformats.org/officeDocument/2006/relationships/hyperlink" Target="#'I. Recaudaci&#243;n'!A1" /><Relationship Id="rId32" Type="http://schemas.openxmlformats.org/officeDocument/2006/relationships/hyperlink" Target="#'I. Recaudaci&#243;n'!A1" /><Relationship Id="rId33" Type="http://schemas.openxmlformats.org/officeDocument/2006/relationships/hyperlink" Target="#'I. Recaudaci&#243;n'!A1" /><Relationship Id="rId34" Type="http://schemas.openxmlformats.org/officeDocument/2006/relationships/hyperlink" Target="#'I. Recaudaci&#243;n'!A1" /><Relationship Id="rId35" Type="http://schemas.openxmlformats.org/officeDocument/2006/relationships/image" Target="../media/image5.png" /><Relationship Id="rId36" Type="http://schemas.openxmlformats.org/officeDocument/2006/relationships/hyperlink" Target="#'I. Recaudaci&#243;n'!A1" /><Relationship Id="rId37" Type="http://schemas.openxmlformats.org/officeDocument/2006/relationships/hyperlink" Target="#'I. Recaudaci&#243;n'!A1" /><Relationship Id="rId38" Type="http://schemas.openxmlformats.org/officeDocument/2006/relationships/hyperlink" Target="#'I. Recaudaci&#243;n'!A1" /><Relationship Id="rId39" Type="http://schemas.openxmlformats.org/officeDocument/2006/relationships/hyperlink" Target="#'I. Recaudaci&#243;n'!A1" /><Relationship Id="rId40" Type="http://schemas.openxmlformats.org/officeDocument/2006/relationships/image" Target="../media/image6.png" /><Relationship Id="rId41" Type="http://schemas.openxmlformats.org/officeDocument/2006/relationships/hyperlink" Target="#'I. Recaudaci&#243;n'!A1" /><Relationship Id="rId42" Type="http://schemas.openxmlformats.org/officeDocument/2006/relationships/hyperlink" Target="#'I. Recaudaci&#243;n'!A1" /><Relationship Id="rId43" Type="http://schemas.openxmlformats.org/officeDocument/2006/relationships/hyperlink" Target="#'IV.1 Control de obligaciones'!A1" /><Relationship Id="rId44" Type="http://schemas.openxmlformats.org/officeDocument/2006/relationships/hyperlink" Target="#'IV.1 Control de obligaciones'!A1" /><Relationship Id="rId45" Type="http://schemas.openxmlformats.org/officeDocument/2006/relationships/hyperlink" Target="#'IV.2 Actos de Fiscalizaci&#243;n'!A1" /><Relationship Id="rId46" Type="http://schemas.openxmlformats.org/officeDocument/2006/relationships/hyperlink" Target="#'IV.2 Actos de Fiscalizaci&#243;n'!A1" /><Relationship Id="rId47" Type="http://schemas.openxmlformats.org/officeDocument/2006/relationships/hyperlink" Target="#'IV.3.1 Cartera de cr&#233;ditos'!A1" /><Relationship Id="rId48" Type="http://schemas.openxmlformats.org/officeDocument/2006/relationships/hyperlink" Target="#'IV.3.1 Cartera de cr&#233;ditos'!A1" /><Relationship Id="rId49" Type="http://schemas.openxmlformats.org/officeDocument/2006/relationships/hyperlink" Target="#'IV.4 Juicios'!A1" /><Relationship Id="rId50" Type="http://schemas.openxmlformats.org/officeDocument/2006/relationships/hyperlink" Target="#'IV.4 Juicios'!A1" /><Relationship Id="rId51" Type="http://schemas.openxmlformats.org/officeDocument/2006/relationships/hyperlink" Target="#'V.1 Corrupci&#243;n Honestidad'!A1" /><Relationship Id="rId52" Type="http://schemas.openxmlformats.org/officeDocument/2006/relationships/hyperlink" Target="#'V.1 Corrupci&#243;n Honestidad'!A1" /><Relationship Id="rId53" Type="http://schemas.openxmlformats.org/officeDocument/2006/relationships/hyperlink" Target="#'V.2 Imagen SAT'!A1" /><Relationship Id="rId54" Type="http://schemas.openxmlformats.org/officeDocument/2006/relationships/hyperlink" Target="#'V.2 Imagen SAT'!A1" /><Relationship Id="rId55" Type="http://schemas.openxmlformats.org/officeDocument/2006/relationships/hyperlink" Target="#'V.3 Costo de la recaudaci&#243;n'!A1" /><Relationship Id="rId56" Type="http://schemas.openxmlformats.org/officeDocument/2006/relationships/hyperlink" Target="#'V.3 Costo de la recaudaci&#243;n'!A1"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IV.3.2 Importe recuperado'!A1" /><Relationship Id="rId3" Type="http://schemas.openxmlformats.org/officeDocument/2006/relationships/hyperlink" Target="#'IV.3.2 Importe recuperado'!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5.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IV.3.1 Cartera de cr&#233;ditos'!A1" /><Relationship Id="rId3" Type="http://schemas.openxmlformats.org/officeDocument/2006/relationships/hyperlink" Target="#'IV.3.1 Cartera de cr&#233;ditos'!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0.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V.4.2 FIDEMICA'!A1" /><Relationship Id="rId3" Type="http://schemas.openxmlformats.org/officeDocument/2006/relationships/hyperlink" Target="#'V.4.2 FIDEMICA'!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V.4.1 FACLA'!A1" /><Relationship Id="rId3" Type="http://schemas.openxmlformats.org/officeDocument/2006/relationships/hyperlink" Target="#'V.4.1 FACLA'!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V.5.2 PAMC Art. 21'!A1" /><Relationship Id="rId3" Type="http://schemas.openxmlformats.org/officeDocument/2006/relationships/hyperlink" Target="#'V.5.2 PAMC Art. 21'!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V.5.1 PAMC Art. 10'!A1" /><Relationship Id="rId3" Type="http://schemas.openxmlformats.org/officeDocument/2006/relationships/hyperlink" Target="#'V.5.1 PAMC Art. 10'!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2343150</xdr:colOff>
      <xdr:row>14</xdr:row>
      <xdr:rowOff>9525</xdr:rowOff>
    </xdr:from>
    <xdr:to>
      <xdr:col>3</xdr:col>
      <xdr:colOff>2524125</xdr:colOff>
      <xdr:row>14</xdr:row>
      <xdr:rowOff>180975</xdr:rowOff>
    </xdr:to>
    <xdr:pic>
      <xdr:nvPicPr>
        <xdr:cNvPr id="1" name="1 Imagen">
          <a:hlinkClick r:id="rId3"/>
        </xdr:cNvPr>
        <xdr:cNvPicPr preferRelativeResize="1">
          <a:picLocks noChangeAspect="1"/>
        </xdr:cNvPicPr>
      </xdr:nvPicPr>
      <xdr:blipFill>
        <a:blip r:embed="rId1"/>
        <a:stretch>
          <a:fillRect/>
        </a:stretch>
      </xdr:blipFill>
      <xdr:spPr>
        <a:xfrm>
          <a:off x="2714625" y="2533650"/>
          <a:ext cx="180975" cy="171450"/>
        </a:xfrm>
        <a:prstGeom prst="rect">
          <a:avLst/>
        </a:prstGeom>
        <a:noFill/>
        <a:ln w="9525" cmpd="sng">
          <a:noFill/>
        </a:ln>
      </xdr:spPr>
    </xdr:pic>
    <xdr:clientData/>
  </xdr:twoCellAnchor>
  <xdr:twoCellAnchor editAs="oneCell">
    <xdr:from>
      <xdr:col>3</xdr:col>
      <xdr:colOff>2343150</xdr:colOff>
      <xdr:row>15</xdr:row>
      <xdr:rowOff>9525</xdr:rowOff>
    </xdr:from>
    <xdr:to>
      <xdr:col>3</xdr:col>
      <xdr:colOff>2524125</xdr:colOff>
      <xdr:row>15</xdr:row>
      <xdr:rowOff>180975</xdr:rowOff>
    </xdr:to>
    <xdr:pic>
      <xdr:nvPicPr>
        <xdr:cNvPr id="2" name="2 Imagen">
          <a:hlinkClick r:id="rId5"/>
        </xdr:cNvPr>
        <xdr:cNvPicPr preferRelativeResize="1">
          <a:picLocks noChangeAspect="1"/>
        </xdr:cNvPicPr>
      </xdr:nvPicPr>
      <xdr:blipFill>
        <a:blip r:embed="rId1"/>
        <a:stretch>
          <a:fillRect/>
        </a:stretch>
      </xdr:blipFill>
      <xdr:spPr>
        <a:xfrm>
          <a:off x="2714625" y="2743200"/>
          <a:ext cx="180975" cy="171450"/>
        </a:xfrm>
        <a:prstGeom prst="rect">
          <a:avLst/>
        </a:prstGeom>
        <a:noFill/>
        <a:ln w="9525" cmpd="sng">
          <a:noFill/>
        </a:ln>
      </xdr:spPr>
    </xdr:pic>
    <xdr:clientData/>
  </xdr:twoCellAnchor>
  <xdr:twoCellAnchor editAs="oneCell">
    <xdr:from>
      <xdr:col>3</xdr:col>
      <xdr:colOff>2343150</xdr:colOff>
      <xdr:row>16</xdr:row>
      <xdr:rowOff>19050</xdr:rowOff>
    </xdr:from>
    <xdr:to>
      <xdr:col>3</xdr:col>
      <xdr:colOff>2524125</xdr:colOff>
      <xdr:row>16</xdr:row>
      <xdr:rowOff>180975</xdr:rowOff>
    </xdr:to>
    <xdr:pic>
      <xdr:nvPicPr>
        <xdr:cNvPr id="3" name="3 Imagen">
          <a:hlinkClick r:id="rId8"/>
        </xdr:cNvPr>
        <xdr:cNvPicPr preferRelativeResize="1">
          <a:picLocks noChangeAspect="1"/>
        </xdr:cNvPicPr>
      </xdr:nvPicPr>
      <xdr:blipFill>
        <a:blip r:embed="rId6"/>
        <a:stretch>
          <a:fillRect/>
        </a:stretch>
      </xdr:blipFill>
      <xdr:spPr>
        <a:xfrm>
          <a:off x="2714625" y="2962275"/>
          <a:ext cx="180975" cy="161925"/>
        </a:xfrm>
        <a:prstGeom prst="rect">
          <a:avLst/>
        </a:prstGeom>
        <a:noFill/>
        <a:ln w="9525" cmpd="sng">
          <a:noFill/>
        </a:ln>
      </xdr:spPr>
    </xdr:pic>
    <xdr:clientData/>
  </xdr:twoCellAnchor>
  <xdr:twoCellAnchor editAs="oneCell">
    <xdr:from>
      <xdr:col>3</xdr:col>
      <xdr:colOff>2343150</xdr:colOff>
      <xdr:row>17</xdr:row>
      <xdr:rowOff>9525</xdr:rowOff>
    </xdr:from>
    <xdr:to>
      <xdr:col>3</xdr:col>
      <xdr:colOff>2524125</xdr:colOff>
      <xdr:row>17</xdr:row>
      <xdr:rowOff>180975</xdr:rowOff>
    </xdr:to>
    <xdr:pic>
      <xdr:nvPicPr>
        <xdr:cNvPr id="4" name="4 Imagen">
          <a:hlinkClick r:id="rId10"/>
        </xdr:cNvPr>
        <xdr:cNvPicPr preferRelativeResize="1">
          <a:picLocks noChangeAspect="1"/>
        </xdr:cNvPicPr>
      </xdr:nvPicPr>
      <xdr:blipFill>
        <a:blip r:embed="rId1"/>
        <a:stretch>
          <a:fillRect/>
        </a:stretch>
      </xdr:blipFill>
      <xdr:spPr>
        <a:xfrm>
          <a:off x="2714625" y="3162300"/>
          <a:ext cx="180975" cy="171450"/>
        </a:xfrm>
        <a:prstGeom prst="rect">
          <a:avLst/>
        </a:prstGeom>
        <a:noFill/>
        <a:ln w="9525" cmpd="sng">
          <a:noFill/>
        </a:ln>
      </xdr:spPr>
    </xdr:pic>
    <xdr:clientData/>
  </xdr:twoCellAnchor>
  <xdr:twoCellAnchor editAs="oneCell">
    <xdr:from>
      <xdr:col>3</xdr:col>
      <xdr:colOff>2343150</xdr:colOff>
      <xdr:row>18</xdr:row>
      <xdr:rowOff>19050</xdr:rowOff>
    </xdr:from>
    <xdr:to>
      <xdr:col>3</xdr:col>
      <xdr:colOff>2524125</xdr:colOff>
      <xdr:row>18</xdr:row>
      <xdr:rowOff>190500</xdr:rowOff>
    </xdr:to>
    <xdr:pic>
      <xdr:nvPicPr>
        <xdr:cNvPr id="5" name="5 Imagen">
          <a:hlinkClick r:id="rId12"/>
        </xdr:cNvPr>
        <xdr:cNvPicPr preferRelativeResize="1">
          <a:picLocks noChangeAspect="1"/>
        </xdr:cNvPicPr>
      </xdr:nvPicPr>
      <xdr:blipFill>
        <a:blip r:embed="rId1"/>
        <a:stretch>
          <a:fillRect/>
        </a:stretch>
      </xdr:blipFill>
      <xdr:spPr>
        <a:xfrm>
          <a:off x="2714625" y="3381375"/>
          <a:ext cx="180975" cy="171450"/>
        </a:xfrm>
        <a:prstGeom prst="rect">
          <a:avLst/>
        </a:prstGeom>
        <a:noFill/>
        <a:ln w="9525" cmpd="sng">
          <a:noFill/>
        </a:ln>
      </xdr:spPr>
    </xdr:pic>
    <xdr:clientData/>
  </xdr:twoCellAnchor>
  <xdr:twoCellAnchor editAs="oneCell">
    <xdr:from>
      <xdr:col>3</xdr:col>
      <xdr:colOff>2343150</xdr:colOff>
      <xdr:row>21</xdr:row>
      <xdr:rowOff>19050</xdr:rowOff>
    </xdr:from>
    <xdr:to>
      <xdr:col>3</xdr:col>
      <xdr:colOff>2524125</xdr:colOff>
      <xdr:row>21</xdr:row>
      <xdr:rowOff>142875</xdr:rowOff>
    </xdr:to>
    <xdr:pic>
      <xdr:nvPicPr>
        <xdr:cNvPr id="6" name="8 Imagen">
          <a:hlinkClick r:id="rId14"/>
        </xdr:cNvPr>
        <xdr:cNvPicPr preferRelativeResize="1">
          <a:picLocks noChangeAspect="1"/>
        </xdr:cNvPicPr>
      </xdr:nvPicPr>
      <xdr:blipFill>
        <a:blip r:embed="rId6"/>
        <a:stretch>
          <a:fillRect/>
        </a:stretch>
      </xdr:blipFill>
      <xdr:spPr>
        <a:xfrm>
          <a:off x="2714625" y="4029075"/>
          <a:ext cx="180975" cy="123825"/>
        </a:xfrm>
        <a:prstGeom prst="rect">
          <a:avLst/>
        </a:prstGeom>
        <a:noFill/>
        <a:ln w="9525" cmpd="sng">
          <a:noFill/>
        </a:ln>
      </xdr:spPr>
    </xdr:pic>
    <xdr:clientData/>
  </xdr:twoCellAnchor>
  <xdr:twoCellAnchor editAs="oneCell">
    <xdr:from>
      <xdr:col>3</xdr:col>
      <xdr:colOff>2343150</xdr:colOff>
      <xdr:row>22</xdr:row>
      <xdr:rowOff>19050</xdr:rowOff>
    </xdr:from>
    <xdr:to>
      <xdr:col>3</xdr:col>
      <xdr:colOff>2524125</xdr:colOff>
      <xdr:row>22</xdr:row>
      <xdr:rowOff>180975</xdr:rowOff>
    </xdr:to>
    <xdr:pic>
      <xdr:nvPicPr>
        <xdr:cNvPr id="7" name="9 Imagen">
          <a:hlinkClick r:id="rId16"/>
        </xdr:cNvPr>
        <xdr:cNvPicPr preferRelativeResize="1">
          <a:picLocks noChangeAspect="1"/>
        </xdr:cNvPicPr>
      </xdr:nvPicPr>
      <xdr:blipFill>
        <a:blip r:embed="rId6"/>
        <a:stretch>
          <a:fillRect/>
        </a:stretch>
      </xdr:blipFill>
      <xdr:spPr>
        <a:xfrm>
          <a:off x="2714625" y="4210050"/>
          <a:ext cx="180975" cy="161925"/>
        </a:xfrm>
        <a:prstGeom prst="rect">
          <a:avLst/>
        </a:prstGeom>
        <a:noFill/>
        <a:ln w="9525" cmpd="sng">
          <a:noFill/>
        </a:ln>
      </xdr:spPr>
    </xdr:pic>
    <xdr:clientData/>
  </xdr:twoCellAnchor>
  <xdr:twoCellAnchor editAs="oneCell">
    <xdr:from>
      <xdr:col>3</xdr:col>
      <xdr:colOff>2343150</xdr:colOff>
      <xdr:row>23</xdr:row>
      <xdr:rowOff>19050</xdr:rowOff>
    </xdr:from>
    <xdr:to>
      <xdr:col>3</xdr:col>
      <xdr:colOff>2524125</xdr:colOff>
      <xdr:row>23</xdr:row>
      <xdr:rowOff>152400</xdr:rowOff>
    </xdr:to>
    <xdr:pic>
      <xdr:nvPicPr>
        <xdr:cNvPr id="8" name="10 Imagen">
          <a:hlinkClick r:id="rId19"/>
        </xdr:cNvPr>
        <xdr:cNvPicPr preferRelativeResize="1">
          <a:picLocks noChangeAspect="1"/>
        </xdr:cNvPicPr>
      </xdr:nvPicPr>
      <xdr:blipFill>
        <a:blip r:embed="rId17"/>
        <a:stretch>
          <a:fillRect/>
        </a:stretch>
      </xdr:blipFill>
      <xdr:spPr>
        <a:xfrm>
          <a:off x="2714625" y="4419600"/>
          <a:ext cx="180975" cy="133350"/>
        </a:xfrm>
        <a:prstGeom prst="rect">
          <a:avLst/>
        </a:prstGeom>
        <a:noFill/>
        <a:ln w="9525" cmpd="sng">
          <a:noFill/>
        </a:ln>
      </xdr:spPr>
    </xdr:pic>
    <xdr:clientData/>
  </xdr:twoCellAnchor>
  <xdr:twoCellAnchor editAs="oneCell">
    <xdr:from>
      <xdr:col>3</xdr:col>
      <xdr:colOff>2343150</xdr:colOff>
      <xdr:row>24</xdr:row>
      <xdr:rowOff>19050</xdr:rowOff>
    </xdr:from>
    <xdr:to>
      <xdr:col>3</xdr:col>
      <xdr:colOff>2524125</xdr:colOff>
      <xdr:row>24</xdr:row>
      <xdr:rowOff>152400</xdr:rowOff>
    </xdr:to>
    <xdr:pic>
      <xdr:nvPicPr>
        <xdr:cNvPr id="9" name="12 Imagen">
          <a:hlinkClick r:id="rId21"/>
        </xdr:cNvPr>
        <xdr:cNvPicPr preferRelativeResize="1">
          <a:picLocks noChangeAspect="1"/>
        </xdr:cNvPicPr>
      </xdr:nvPicPr>
      <xdr:blipFill>
        <a:blip r:embed="rId1"/>
        <a:stretch>
          <a:fillRect/>
        </a:stretch>
      </xdr:blipFill>
      <xdr:spPr>
        <a:xfrm>
          <a:off x="2714625" y="4600575"/>
          <a:ext cx="180975" cy="133350"/>
        </a:xfrm>
        <a:prstGeom prst="rect">
          <a:avLst/>
        </a:prstGeom>
        <a:noFill/>
        <a:ln w="9525" cmpd="sng">
          <a:noFill/>
        </a:ln>
      </xdr:spPr>
    </xdr:pic>
    <xdr:clientData/>
  </xdr:twoCellAnchor>
  <xdr:twoCellAnchor editAs="oneCell">
    <xdr:from>
      <xdr:col>8</xdr:col>
      <xdr:colOff>2343150</xdr:colOff>
      <xdr:row>17</xdr:row>
      <xdr:rowOff>19050</xdr:rowOff>
    </xdr:from>
    <xdr:to>
      <xdr:col>8</xdr:col>
      <xdr:colOff>2524125</xdr:colOff>
      <xdr:row>17</xdr:row>
      <xdr:rowOff>190500</xdr:rowOff>
    </xdr:to>
    <xdr:pic>
      <xdr:nvPicPr>
        <xdr:cNvPr id="10" name="23 Imagen">
          <a:hlinkClick r:id="rId23"/>
        </xdr:cNvPr>
        <xdr:cNvPicPr preferRelativeResize="1">
          <a:picLocks noChangeAspect="1"/>
        </xdr:cNvPicPr>
      </xdr:nvPicPr>
      <xdr:blipFill>
        <a:blip r:embed="rId1"/>
        <a:stretch>
          <a:fillRect/>
        </a:stretch>
      </xdr:blipFill>
      <xdr:spPr>
        <a:xfrm>
          <a:off x="5838825" y="3171825"/>
          <a:ext cx="180975" cy="171450"/>
        </a:xfrm>
        <a:prstGeom prst="rect">
          <a:avLst/>
        </a:prstGeom>
        <a:noFill/>
        <a:ln w="9525" cmpd="sng">
          <a:noFill/>
        </a:ln>
      </xdr:spPr>
    </xdr:pic>
    <xdr:clientData/>
  </xdr:twoCellAnchor>
  <xdr:twoCellAnchor editAs="oneCell">
    <xdr:from>
      <xdr:col>8</xdr:col>
      <xdr:colOff>2343150</xdr:colOff>
      <xdr:row>18</xdr:row>
      <xdr:rowOff>9525</xdr:rowOff>
    </xdr:from>
    <xdr:to>
      <xdr:col>8</xdr:col>
      <xdr:colOff>2524125</xdr:colOff>
      <xdr:row>18</xdr:row>
      <xdr:rowOff>180975</xdr:rowOff>
    </xdr:to>
    <xdr:pic>
      <xdr:nvPicPr>
        <xdr:cNvPr id="11" name="24 Imagen">
          <a:hlinkClick r:id="rId25"/>
        </xdr:cNvPr>
        <xdr:cNvPicPr preferRelativeResize="1">
          <a:picLocks noChangeAspect="1"/>
        </xdr:cNvPicPr>
      </xdr:nvPicPr>
      <xdr:blipFill>
        <a:blip r:embed="rId1"/>
        <a:stretch>
          <a:fillRect/>
        </a:stretch>
      </xdr:blipFill>
      <xdr:spPr>
        <a:xfrm>
          <a:off x="5838825" y="3371850"/>
          <a:ext cx="180975" cy="171450"/>
        </a:xfrm>
        <a:prstGeom prst="rect">
          <a:avLst/>
        </a:prstGeom>
        <a:noFill/>
        <a:ln w="9525" cmpd="sng">
          <a:noFill/>
        </a:ln>
      </xdr:spPr>
    </xdr:pic>
    <xdr:clientData/>
  </xdr:twoCellAnchor>
  <xdr:twoCellAnchor editAs="oneCell">
    <xdr:from>
      <xdr:col>8</xdr:col>
      <xdr:colOff>2333625</xdr:colOff>
      <xdr:row>21</xdr:row>
      <xdr:rowOff>28575</xdr:rowOff>
    </xdr:from>
    <xdr:to>
      <xdr:col>8</xdr:col>
      <xdr:colOff>2533650</xdr:colOff>
      <xdr:row>21</xdr:row>
      <xdr:rowOff>161925</xdr:rowOff>
    </xdr:to>
    <xdr:pic>
      <xdr:nvPicPr>
        <xdr:cNvPr id="12" name="41 Imagen">
          <a:hlinkClick r:id="rId27"/>
        </xdr:cNvPr>
        <xdr:cNvPicPr preferRelativeResize="1">
          <a:picLocks noChangeAspect="1"/>
        </xdr:cNvPicPr>
      </xdr:nvPicPr>
      <xdr:blipFill>
        <a:blip r:embed="rId6"/>
        <a:stretch>
          <a:fillRect/>
        </a:stretch>
      </xdr:blipFill>
      <xdr:spPr>
        <a:xfrm>
          <a:off x="5829300" y="4038600"/>
          <a:ext cx="200025" cy="133350"/>
        </a:xfrm>
        <a:prstGeom prst="rect">
          <a:avLst/>
        </a:prstGeom>
        <a:noFill/>
        <a:ln w="9525" cmpd="sng">
          <a:noFill/>
        </a:ln>
      </xdr:spPr>
    </xdr:pic>
    <xdr:clientData/>
  </xdr:twoCellAnchor>
  <xdr:twoCellAnchor editAs="oneCell">
    <xdr:from>
      <xdr:col>8</xdr:col>
      <xdr:colOff>2333625</xdr:colOff>
      <xdr:row>22</xdr:row>
      <xdr:rowOff>19050</xdr:rowOff>
    </xdr:from>
    <xdr:to>
      <xdr:col>8</xdr:col>
      <xdr:colOff>2533650</xdr:colOff>
      <xdr:row>22</xdr:row>
      <xdr:rowOff>200025</xdr:rowOff>
    </xdr:to>
    <xdr:pic>
      <xdr:nvPicPr>
        <xdr:cNvPr id="13" name="41 Imagen">
          <a:hlinkClick r:id="rId30"/>
        </xdr:cNvPr>
        <xdr:cNvPicPr preferRelativeResize="1">
          <a:picLocks noChangeAspect="1"/>
        </xdr:cNvPicPr>
      </xdr:nvPicPr>
      <xdr:blipFill>
        <a:blip r:embed="rId28"/>
        <a:stretch>
          <a:fillRect/>
        </a:stretch>
      </xdr:blipFill>
      <xdr:spPr>
        <a:xfrm>
          <a:off x="5829300" y="4210050"/>
          <a:ext cx="200025" cy="180975"/>
        </a:xfrm>
        <a:prstGeom prst="rect">
          <a:avLst/>
        </a:prstGeom>
        <a:noFill/>
        <a:ln w="9525" cmpd="sng">
          <a:noFill/>
        </a:ln>
      </xdr:spPr>
    </xdr:pic>
    <xdr:clientData/>
  </xdr:twoCellAnchor>
  <xdr:twoCellAnchor editAs="oneCell">
    <xdr:from>
      <xdr:col>3</xdr:col>
      <xdr:colOff>2343150</xdr:colOff>
      <xdr:row>7</xdr:row>
      <xdr:rowOff>19050</xdr:rowOff>
    </xdr:from>
    <xdr:to>
      <xdr:col>3</xdr:col>
      <xdr:colOff>2524125</xdr:colOff>
      <xdr:row>7</xdr:row>
      <xdr:rowOff>152400</xdr:rowOff>
    </xdr:to>
    <xdr:pic>
      <xdr:nvPicPr>
        <xdr:cNvPr id="14" name="14 Imagen">
          <a:hlinkClick r:id="rId32"/>
        </xdr:cNvPr>
        <xdr:cNvPicPr preferRelativeResize="1">
          <a:picLocks noChangeAspect="1"/>
        </xdr:cNvPicPr>
      </xdr:nvPicPr>
      <xdr:blipFill>
        <a:blip r:embed="rId1"/>
        <a:stretch>
          <a:fillRect/>
        </a:stretch>
      </xdr:blipFill>
      <xdr:spPr>
        <a:xfrm>
          <a:off x="2714625" y="1104900"/>
          <a:ext cx="180975" cy="133350"/>
        </a:xfrm>
        <a:prstGeom prst="rect">
          <a:avLst/>
        </a:prstGeom>
        <a:noFill/>
        <a:ln w="9525" cmpd="sng">
          <a:noFill/>
        </a:ln>
      </xdr:spPr>
    </xdr:pic>
    <xdr:clientData/>
  </xdr:twoCellAnchor>
  <xdr:twoCellAnchor editAs="oneCell">
    <xdr:from>
      <xdr:col>3</xdr:col>
      <xdr:colOff>2343150</xdr:colOff>
      <xdr:row>8</xdr:row>
      <xdr:rowOff>19050</xdr:rowOff>
    </xdr:from>
    <xdr:to>
      <xdr:col>3</xdr:col>
      <xdr:colOff>2524125</xdr:colOff>
      <xdr:row>8</xdr:row>
      <xdr:rowOff>161925</xdr:rowOff>
    </xdr:to>
    <xdr:pic>
      <xdr:nvPicPr>
        <xdr:cNvPr id="15" name="15 Imagen">
          <a:hlinkClick r:id="rId34"/>
        </xdr:cNvPr>
        <xdr:cNvPicPr preferRelativeResize="1">
          <a:picLocks noChangeAspect="1"/>
        </xdr:cNvPicPr>
      </xdr:nvPicPr>
      <xdr:blipFill>
        <a:blip r:embed="rId1"/>
        <a:stretch>
          <a:fillRect/>
        </a:stretch>
      </xdr:blipFill>
      <xdr:spPr>
        <a:xfrm>
          <a:off x="2714625" y="1285875"/>
          <a:ext cx="180975" cy="142875"/>
        </a:xfrm>
        <a:prstGeom prst="rect">
          <a:avLst/>
        </a:prstGeom>
        <a:noFill/>
        <a:ln w="9525" cmpd="sng">
          <a:noFill/>
        </a:ln>
      </xdr:spPr>
    </xdr:pic>
    <xdr:clientData/>
  </xdr:twoCellAnchor>
  <xdr:twoCellAnchor editAs="oneCell">
    <xdr:from>
      <xdr:col>3</xdr:col>
      <xdr:colOff>2333625</xdr:colOff>
      <xdr:row>9</xdr:row>
      <xdr:rowOff>9525</xdr:rowOff>
    </xdr:from>
    <xdr:to>
      <xdr:col>4</xdr:col>
      <xdr:colOff>9525</xdr:colOff>
      <xdr:row>9</xdr:row>
      <xdr:rowOff>190500</xdr:rowOff>
    </xdr:to>
    <xdr:pic>
      <xdr:nvPicPr>
        <xdr:cNvPr id="16" name="16 Imagen">
          <a:hlinkClick r:id="rId37"/>
        </xdr:cNvPr>
        <xdr:cNvPicPr preferRelativeResize="1">
          <a:picLocks noChangeAspect="1"/>
        </xdr:cNvPicPr>
      </xdr:nvPicPr>
      <xdr:blipFill>
        <a:blip r:embed="rId35"/>
        <a:stretch>
          <a:fillRect/>
        </a:stretch>
      </xdr:blipFill>
      <xdr:spPr>
        <a:xfrm>
          <a:off x="2705100" y="1466850"/>
          <a:ext cx="209550" cy="180975"/>
        </a:xfrm>
        <a:prstGeom prst="rect">
          <a:avLst/>
        </a:prstGeom>
        <a:noFill/>
        <a:ln w="9525" cmpd="sng">
          <a:noFill/>
        </a:ln>
      </xdr:spPr>
    </xdr:pic>
    <xdr:clientData/>
  </xdr:twoCellAnchor>
  <xdr:twoCellAnchor editAs="oneCell">
    <xdr:from>
      <xdr:col>3</xdr:col>
      <xdr:colOff>2343150</xdr:colOff>
      <xdr:row>10</xdr:row>
      <xdr:rowOff>38100</xdr:rowOff>
    </xdr:from>
    <xdr:to>
      <xdr:col>3</xdr:col>
      <xdr:colOff>2533650</xdr:colOff>
      <xdr:row>10</xdr:row>
      <xdr:rowOff>171450</xdr:rowOff>
    </xdr:to>
    <xdr:pic>
      <xdr:nvPicPr>
        <xdr:cNvPr id="17" name="17 Imagen">
          <a:hlinkClick r:id="rId39"/>
        </xdr:cNvPr>
        <xdr:cNvPicPr preferRelativeResize="1">
          <a:picLocks noChangeAspect="1"/>
        </xdr:cNvPicPr>
      </xdr:nvPicPr>
      <xdr:blipFill>
        <a:blip r:embed="rId35"/>
        <a:stretch>
          <a:fillRect/>
        </a:stretch>
      </xdr:blipFill>
      <xdr:spPr>
        <a:xfrm>
          <a:off x="2714625" y="1695450"/>
          <a:ext cx="190500" cy="133350"/>
        </a:xfrm>
        <a:prstGeom prst="rect">
          <a:avLst/>
        </a:prstGeom>
        <a:noFill/>
        <a:ln w="9525" cmpd="sng">
          <a:noFill/>
        </a:ln>
      </xdr:spPr>
    </xdr:pic>
    <xdr:clientData/>
  </xdr:twoCellAnchor>
  <xdr:twoCellAnchor editAs="oneCell">
    <xdr:from>
      <xdr:col>3</xdr:col>
      <xdr:colOff>2343150</xdr:colOff>
      <xdr:row>11</xdr:row>
      <xdr:rowOff>28575</xdr:rowOff>
    </xdr:from>
    <xdr:to>
      <xdr:col>3</xdr:col>
      <xdr:colOff>2533650</xdr:colOff>
      <xdr:row>11</xdr:row>
      <xdr:rowOff>200025</xdr:rowOff>
    </xdr:to>
    <xdr:pic>
      <xdr:nvPicPr>
        <xdr:cNvPr id="18" name="18 Imagen">
          <a:hlinkClick r:id="rId42"/>
        </xdr:cNvPr>
        <xdr:cNvPicPr preferRelativeResize="1">
          <a:picLocks noChangeAspect="1"/>
        </xdr:cNvPicPr>
      </xdr:nvPicPr>
      <xdr:blipFill>
        <a:blip r:embed="rId40"/>
        <a:stretch>
          <a:fillRect/>
        </a:stretch>
      </xdr:blipFill>
      <xdr:spPr>
        <a:xfrm>
          <a:off x="2714625" y="1876425"/>
          <a:ext cx="190500" cy="171450"/>
        </a:xfrm>
        <a:prstGeom prst="rect">
          <a:avLst/>
        </a:prstGeom>
        <a:noFill/>
        <a:ln w="9525" cmpd="sng">
          <a:noFill/>
        </a:ln>
      </xdr:spPr>
    </xdr:pic>
    <xdr:clientData/>
  </xdr:twoCellAnchor>
  <xdr:twoCellAnchor editAs="oneCell">
    <xdr:from>
      <xdr:col>8</xdr:col>
      <xdr:colOff>2333625</xdr:colOff>
      <xdr:row>7</xdr:row>
      <xdr:rowOff>9525</xdr:rowOff>
    </xdr:from>
    <xdr:to>
      <xdr:col>8</xdr:col>
      <xdr:colOff>2533650</xdr:colOff>
      <xdr:row>7</xdr:row>
      <xdr:rowOff>161925</xdr:rowOff>
    </xdr:to>
    <xdr:pic>
      <xdr:nvPicPr>
        <xdr:cNvPr id="19" name="37 Imagen">
          <a:hlinkClick r:id="rId44"/>
        </xdr:cNvPr>
        <xdr:cNvPicPr preferRelativeResize="1">
          <a:picLocks noChangeAspect="1"/>
        </xdr:cNvPicPr>
      </xdr:nvPicPr>
      <xdr:blipFill>
        <a:blip r:embed="rId1"/>
        <a:stretch>
          <a:fillRect/>
        </a:stretch>
      </xdr:blipFill>
      <xdr:spPr>
        <a:xfrm>
          <a:off x="5829300" y="1095375"/>
          <a:ext cx="200025" cy="152400"/>
        </a:xfrm>
        <a:prstGeom prst="rect">
          <a:avLst/>
        </a:prstGeom>
        <a:noFill/>
        <a:ln w="9525" cmpd="sng">
          <a:noFill/>
        </a:ln>
      </xdr:spPr>
    </xdr:pic>
    <xdr:clientData/>
  </xdr:twoCellAnchor>
  <xdr:twoCellAnchor editAs="oneCell">
    <xdr:from>
      <xdr:col>8</xdr:col>
      <xdr:colOff>2333625</xdr:colOff>
      <xdr:row>8</xdr:row>
      <xdr:rowOff>19050</xdr:rowOff>
    </xdr:from>
    <xdr:to>
      <xdr:col>8</xdr:col>
      <xdr:colOff>2533650</xdr:colOff>
      <xdr:row>8</xdr:row>
      <xdr:rowOff>180975</xdr:rowOff>
    </xdr:to>
    <xdr:pic>
      <xdr:nvPicPr>
        <xdr:cNvPr id="20" name="38 Imagen">
          <a:hlinkClick r:id="rId46"/>
        </xdr:cNvPr>
        <xdr:cNvPicPr preferRelativeResize="1">
          <a:picLocks noChangeAspect="1"/>
        </xdr:cNvPicPr>
      </xdr:nvPicPr>
      <xdr:blipFill>
        <a:blip r:embed="rId17"/>
        <a:stretch>
          <a:fillRect/>
        </a:stretch>
      </xdr:blipFill>
      <xdr:spPr>
        <a:xfrm>
          <a:off x="5829300" y="1285875"/>
          <a:ext cx="200025" cy="161925"/>
        </a:xfrm>
        <a:prstGeom prst="rect">
          <a:avLst/>
        </a:prstGeom>
        <a:noFill/>
        <a:ln w="9525" cmpd="sng">
          <a:noFill/>
        </a:ln>
      </xdr:spPr>
    </xdr:pic>
    <xdr:clientData/>
  </xdr:twoCellAnchor>
  <xdr:twoCellAnchor editAs="oneCell">
    <xdr:from>
      <xdr:col>8</xdr:col>
      <xdr:colOff>2333625</xdr:colOff>
      <xdr:row>9</xdr:row>
      <xdr:rowOff>9525</xdr:rowOff>
    </xdr:from>
    <xdr:to>
      <xdr:col>8</xdr:col>
      <xdr:colOff>2533650</xdr:colOff>
      <xdr:row>9</xdr:row>
      <xdr:rowOff>190500</xdr:rowOff>
    </xdr:to>
    <xdr:pic>
      <xdr:nvPicPr>
        <xdr:cNvPr id="21" name="39 Imagen">
          <a:hlinkClick r:id="rId48"/>
        </xdr:cNvPr>
        <xdr:cNvPicPr preferRelativeResize="1">
          <a:picLocks noChangeAspect="1"/>
        </xdr:cNvPicPr>
      </xdr:nvPicPr>
      <xdr:blipFill>
        <a:blip r:embed="rId6"/>
        <a:stretch>
          <a:fillRect/>
        </a:stretch>
      </xdr:blipFill>
      <xdr:spPr>
        <a:xfrm>
          <a:off x="5829300" y="1466850"/>
          <a:ext cx="200025" cy="180975"/>
        </a:xfrm>
        <a:prstGeom prst="rect">
          <a:avLst/>
        </a:prstGeom>
        <a:noFill/>
        <a:ln w="9525" cmpd="sng">
          <a:noFill/>
        </a:ln>
      </xdr:spPr>
    </xdr:pic>
    <xdr:clientData/>
  </xdr:twoCellAnchor>
  <xdr:twoCellAnchor editAs="oneCell">
    <xdr:from>
      <xdr:col>8</xdr:col>
      <xdr:colOff>2333625</xdr:colOff>
      <xdr:row>10</xdr:row>
      <xdr:rowOff>28575</xdr:rowOff>
    </xdr:from>
    <xdr:to>
      <xdr:col>8</xdr:col>
      <xdr:colOff>2533650</xdr:colOff>
      <xdr:row>10</xdr:row>
      <xdr:rowOff>180975</xdr:rowOff>
    </xdr:to>
    <xdr:pic>
      <xdr:nvPicPr>
        <xdr:cNvPr id="22" name="40 Imagen">
          <a:hlinkClick r:id="rId50"/>
        </xdr:cNvPr>
        <xdr:cNvPicPr preferRelativeResize="1">
          <a:picLocks noChangeAspect="1"/>
        </xdr:cNvPicPr>
      </xdr:nvPicPr>
      <xdr:blipFill>
        <a:blip r:embed="rId1"/>
        <a:stretch>
          <a:fillRect/>
        </a:stretch>
      </xdr:blipFill>
      <xdr:spPr>
        <a:xfrm>
          <a:off x="5829300" y="1685925"/>
          <a:ext cx="200025" cy="152400"/>
        </a:xfrm>
        <a:prstGeom prst="rect">
          <a:avLst/>
        </a:prstGeom>
        <a:noFill/>
        <a:ln w="9525" cmpd="sng">
          <a:noFill/>
        </a:ln>
      </xdr:spPr>
    </xdr:pic>
    <xdr:clientData/>
  </xdr:twoCellAnchor>
  <xdr:twoCellAnchor editAs="oneCell">
    <xdr:from>
      <xdr:col>8</xdr:col>
      <xdr:colOff>2343150</xdr:colOff>
      <xdr:row>14</xdr:row>
      <xdr:rowOff>28575</xdr:rowOff>
    </xdr:from>
    <xdr:to>
      <xdr:col>8</xdr:col>
      <xdr:colOff>2524125</xdr:colOff>
      <xdr:row>14</xdr:row>
      <xdr:rowOff>190500</xdr:rowOff>
    </xdr:to>
    <xdr:pic>
      <xdr:nvPicPr>
        <xdr:cNvPr id="23" name="21 Imagen">
          <a:hlinkClick r:id="rId52"/>
        </xdr:cNvPr>
        <xdr:cNvPicPr preferRelativeResize="1">
          <a:picLocks noChangeAspect="1"/>
        </xdr:cNvPicPr>
      </xdr:nvPicPr>
      <xdr:blipFill>
        <a:blip r:embed="rId6"/>
        <a:stretch>
          <a:fillRect/>
        </a:stretch>
      </xdr:blipFill>
      <xdr:spPr>
        <a:xfrm>
          <a:off x="5838825" y="2552700"/>
          <a:ext cx="180975" cy="161925"/>
        </a:xfrm>
        <a:prstGeom prst="rect">
          <a:avLst/>
        </a:prstGeom>
        <a:noFill/>
        <a:ln w="9525" cmpd="sng">
          <a:noFill/>
        </a:ln>
      </xdr:spPr>
    </xdr:pic>
    <xdr:clientData/>
  </xdr:twoCellAnchor>
  <xdr:twoCellAnchor editAs="oneCell">
    <xdr:from>
      <xdr:col>8</xdr:col>
      <xdr:colOff>2343150</xdr:colOff>
      <xdr:row>15</xdr:row>
      <xdr:rowOff>28575</xdr:rowOff>
    </xdr:from>
    <xdr:to>
      <xdr:col>8</xdr:col>
      <xdr:colOff>2524125</xdr:colOff>
      <xdr:row>15</xdr:row>
      <xdr:rowOff>200025</xdr:rowOff>
    </xdr:to>
    <xdr:pic>
      <xdr:nvPicPr>
        <xdr:cNvPr id="24" name="22 Imagen">
          <a:hlinkClick r:id="rId54"/>
        </xdr:cNvPr>
        <xdr:cNvPicPr preferRelativeResize="1">
          <a:picLocks noChangeAspect="1"/>
        </xdr:cNvPicPr>
      </xdr:nvPicPr>
      <xdr:blipFill>
        <a:blip r:embed="rId17"/>
        <a:stretch>
          <a:fillRect/>
        </a:stretch>
      </xdr:blipFill>
      <xdr:spPr>
        <a:xfrm>
          <a:off x="5838825" y="2762250"/>
          <a:ext cx="180975" cy="171450"/>
        </a:xfrm>
        <a:prstGeom prst="rect">
          <a:avLst/>
        </a:prstGeom>
        <a:noFill/>
        <a:ln w="9525" cmpd="sng">
          <a:noFill/>
        </a:ln>
      </xdr:spPr>
    </xdr:pic>
    <xdr:clientData/>
  </xdr:twoCellAnchor>
  <xdr:twoCellAnchor editAs="oneCell">
    <xdr:from>
      <xdr:col>8</xdr:col>
      <xdr:colOff>2343150</xdr:colOff>
      <xdr:row>16</xdr:row>
      <xdr:rowOff>19050</xdr:rowOff>
    </xdr:from>
    <xdr:to>
      <xdr:col>8</xdr:col>
      <xdr:colOff>2524125</xdr:colOff>
      <xdr:row>16</xdr:row>
      <xdr:rowOff>180975</xdr:rowOff>
    </xdr:to>
    <xdr:pic>
      <xdr:nvPicPr>
        <xdr:cNvPr id="25" name="20 Imagen">
          <a:hlinkClick r:id="rId56"/>
        </xdr:cNvPr>
        <xdr:cNvPicPr preferRelativeResize="1">
          <a:picLocks noChangeAspect="1"/>
        </xdr:cNvPicPr>
      </xdr:nvPicPr>
      <xdr:blipFill>
        <a:blip r:embed="rId6"/>
        <a:stretch>
          <a:fillRect/>
        </a:stretch>
      </xdr:blipFill>
      <xdr:spPr>
        <a:xfrm>
          <a:off x="5838825" y="2962275"/>
          <a:ext cx="180975"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28</xdr:row>
      <xdr:rowOff>0</xdr:rowOff>
    </xdr:from>
    <xdr:to>
      <xdr:col>7</xdr:col>
      <xdr:colOff>180975</xdr:colOff>
      <xdr:row>28</xdr:row>
      <xdr:rowOff>142875</xdr:rowOff>
    </xdr:to>
    <xdr:pic>
      <xdr:nvPicPr>
        <xdr:cNvPr id="1" name="1 Imagen">
          <a:hlinkClick r:id="rId3"/>
        </xdr:cNvPr>
        <xdr:cNvPicPr preferRelativeResize="1">
          <a:picLocks noChangeAspect="1"/>
        </xdr:cNvPicPr>
      </xdr:nvPicPr>
      <xdr:blipFill>
        <a:blip r:embed="rId1"/>
        <a:stretch>
          <a:fillRect/>
        </a:stretch>
      </xdr:blipFill>
      <xdr:spPr>
        <a:xfrm>
          <a:off x="5886450" y="5686425"/>
          <a:ext cx="180975" cy="14287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29</xdr:row>
      <xdr:rowOff>0</xdr:rowOff>
    </xdr:from>
    <xdr:to>
      <xdr:col>1</xdr:col>
      <xdr:colOff>180975</xdr:colOff>
      <xdr:row>29</xdr:row>
      <xdr:rowOff>171450</xdr:rowOff>
    </xdr:to>
    <xdr:pic>
      <xdr:nvPicPr>
        <xdr:cNvPr id="1" name="1 Imagen">
          <a:hlinkClick r:id="rId3"/>
        </xdr:cNvPr>
        <xdr:cNvPicPr preferRelativeResize="1">
          <a:picLocks noChangeAspect="1"/>
        </xdr:cNvPicPr>
      </xdr:nvPicPr>
      <xdr:blipFill>
        <a:blip r:embed="rId1"/>
        <a:stretch>
          <a:fillRect/>
        </a:stretch>
      </xdr:blipFill>
      <xdr:spPr>
        <a:xfrm>
          <a:off x="762000" y="6896100"/>
          <a:ext cx="180975" cy="1714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104775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95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923925</xdr:colOff>
      <xdr:row>54</xdr:row>
      <xdr:rowOff>76200</xdr:rowOff>
    </xdr:from>
    <xdr:to>
      <xdr:col>7</xdr:col>
      <xdr:colOff>47625</xdr:colOff>
      <xdr:row>55</xdr:row>
      <xdr:rowOff>57150</xdr:rowOff>
    </xdr:to>
    <xdr:pic>
      <xdr:nvPicPr>
        <xdr:cNvPr id="1" name="1 Imagen">
          <a:hlinkClick r:id="rId3"/>
        </xdr:cNvPr>
        <xdr:cNvPicPr preferRelativeResize="1">
          <a:picLocks noChangeAspect="1"/>
        </xdr:cNvPicPr>
      </xdr:nvPicPr>
      <xdr:blipFill>
        <a:blip r:embed="rId1"/>
        <a:stretch>
          <a:fillRect/>
        </a:stretch>
      </xdr:blipFill>
      <xdr:spPr>
        <a:xfrm>
          <a:off x="7600950" y="9934575"/>
          <a:ext cx="180975" cy="1333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95250</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857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53</xdr:row>
      <xdr:rowOff>0</xdr:rowOff>
    </xdr:from>
    <xdr:to>
      <xdr:col>1</xdr:col>
      <xdr:colOff>180975</xdr:colOff>
      <xdr:row>53</xdr:row>
      <xdr:rowOff>171450</xdr:rowOff>
    </xdr:to>
    <xdr:pic>
      <xdr:nvPicPr>
        <xdr:cNvPr id="1" name="1 Imagen">
          <a:hlinkClick r:id="rId3"/>
        </xdr:cNvPr>
        <xdr:cNvPicPr preferRelativeResize="1">
          <a:picLocks noChangeAspect="1"/>
        </xdr:cNvPicPr>
      </xdr:nvPicPr>
      <xdr:blipFill>
        <a:blip r:embed="rId1"/>
        <a:stretch>
          <a:fillRect/>
        </a:stretch>
      </xdr:blipFill>
      <xdr:spPr>
        <a:xfrm>
          <a:off x="762000" y="10248900"/>
          <a:ext cx="180975" cy="1714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95250</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85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19</xdr:row>
      <xdr:rowOff>0</xdr:rowOff>
    </xdr:from>
    <xdr:to>
      <xdr:col>8</xdr:col>
      <xdr:colOff>180975</xdr:colOff>
      <xdr:row>19</xdr:row>
      <xdr:rowOff>142875</xdr:rowOff>
    </xdr:to>
    <xdr:pic>
      <xdr:nvPicPr>
        <xdr:cNvPr id="1" name="1 Imagen">
          <a:hlinkClick r:id="rId3"/>
        </xdr:cNvPr>
        <xdr:cNvPicPr preferRelativeResize="1">
          <a:picLocks noChangeAspect="1"/>
        </xdr:cNvPicPr>
      </xdr:nvPicPr>
      <xdr:blipFill>
        <a:blip r:embed="rId1"/>
        <a:stretch>
          <a:fillRect/>
        </a:stretch>
      </xdr:blipFill>
      <xdr:spPr>
        <a:xfrm>
          <a:off x="13630275" y="6124575"/>
          <a:ext cx="180975" cy="14287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44</xdr:row>
      <xdr:rowOff>38100</xdr:rowOff>
    </xdr:from>
    <xdr:to>
      <xdr:col>1</xdr:col>
      <xdr:colOff>180975</xdr:colOff>
      <xdr:row>45</xdr:row>
      <xdr:rowOff>28575</xdr:rowOff>
    </xdr:to>
    <xdr:pic>
      <xdr:nvPicPr>
        <xdr:cNvPr id="1" name="1 Imagen">
          <a:hlinkClick r:id="rId3"/>
        </xdr:cNvPr>
        <xdr:cNvPicPr preferRelativeResize="1">
          <a:picLocks noChangeAspect="1"/>
        </xdr:cNvPicPr>
      </xdr:nvPicPr>
      <xdr:blipFill>
        <a:blip r:embed="rId1"/>
        <a:stretch>
          <a:fillRect/>
        </a:stretch>
      </xdr:blipFill>
      <xdr:spPr>
        <a:xfrm>
          <a:off x="152400" y="9353550"/>
          <a:ext cx="180975" cy="152400"/>
        </a:xfrm>
        <a:prstGeom prst="rect">
          <a:avLst/>
        </a:prstGeom>
        <a:noFill/>
        <a:ln w="9525" cmpd="sng">
          <a:noFill/>
        </a:ln>
      </xdr:spPr>
    </xdr:pic>
    <xdr:clientData/>
  </xdr:twoCellAnchor>
  <xdr:twoCellAnchor editAs="oneCell">
    <xdr:from>
      <xdr:col>0</xdr:col>
      <xdr:colOff>0</xdr:colOff>
      <xdr:row>0</xdr:row>
      <xdr:rowOff>0</xdr:rowOff>
    </xdr:from>
    <xdr:to>
      <xdr:col>1</xdr:col>
      <xdr:colOff>295275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104775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mawww.sat.gob.mx/cifras_sat/Paginas/inicio.html" TargetMode="External" /><Relationship Id="rId2" Type="http://schemas.openxmlformats.org/officeDocument/2006/relationships/hyperlink" Target="http://presto.hacienda.gob.mx/EstoporLayout/estadisticas.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showRowColHeaders="0" tabSelected="1" zoomScale="115" zoomScaleNormal="115" zoomScaleSheetLayoutView="100" zoomScalePageLayoutView="0" workbookViewId="0" topLeftCell="A1">
      <selection activeCell="R12" sqref="R12"/>
    </sheetView>
  </sheetViews>
  <sheetFormatPr defaultColWidth="11.421875" defaultRowHeight="15"/>
  <cols>
    <col min="1" max="1" width="2.140625" style="16" customWidth="1"/>
    <col min="2" max="3" width="1.7109375" style="17" customWidth="1"/>
    <col min="4" max="4" width="38.00390625" style="2" customWidth="1"/>
    <col min="5" max="5" width="4.140625" style="16" customWidth="1"/>
    <col min="6" max="8" width="1.57421875" style="2" customWidth="1"/>
    <col min="9" max="9" width="38.00390625" style="2" customWidth="1"/>
    <col min="10" max="10" width="1.421875" style="2" customWidth="1"/>
    <col min="11" max="11" width="3.7109375" style="2" customWidth="1"/>
    <col min="12" max="12" width="6.00390625" style="2" customWidth="1"/>
    <col min="13" max="16384" width="11.421875" style="2" customWidth="1"/>
  </cols>
  <sheetData>
    <row r="1" spans="1:10" ht="18.75">
      <c r="A1" s="421" t="s">
        <v>228</v>
      </c>
      <c r="B1" s="421"/>
      <c r="C1" s="421"/>
      <c r="D1" s="421"/>
      <c r="E1" s="421"/>
      <c r="F1" s="421"/>
      <c r="G1" s="421"/>
      <c r="H1" s="421"/>
      <c r="I1" s="421"/>
      <c r="J1" s="421"/>
    </row>
    <row r="2" spans="1:10" ht="18.75">
      <c r="A2" s="422" t="s">
        <v>407</v>
      </c>
      <c r="B2" s="422"/>
      <c r="C2" s="422"/>
      <c r="D2" s="422"/>
      <c r="E2" s="422"/>
      <c r="F2" s="422"/>
      <c r="G2" s="422"/>
      <c r="H2" s="422"/>
      <c r="I2" s="422"/>
      <c r="J2" s="3"/>
    </row>
    <row r="3" spans="1:10" ht="6.75" customHeight="1">
      <c r="A3" s="421"/>
      <c r="B3" s="421"/>
      <c r="C3" s="421"/>
      <c r="D3" s="421"/>
      <c r="E3" s="421"/>
      <c r="F3" s="421"/>
      <c r="G3" s="421"/>
      <c r="H3" s="421"/>
      <c r="I3" s="421"/>
      <c r="J3" s="421"/>
    </row>
    <row r="4" spans="1:11" ht="8.25" customHeight="1">
      <c r="A4" s="423" t="s">
        <v>227</v>
      </c>
      <c r="B4" s="424"/>
      <c r="C4" s="424"/>
      <c r="D4" s="425"/>
      <c r="E4" s="250"/>
      <c r="F4" s="423" t="s">
        <v>227</v>
      </c>
      <c r="G4" s="424"/>
      <c r="H4" s="424"/>
      <c r="I4" s="425"/>
      <c r="J4" s="9"/>
      <c r="K4" s="6"/>
    </row>
    <row r="5" spans="1:11" ht="8.25" customHeight="1">
      <c r="A5" s="426"/>
      <c r="B5" s="427"/>
      <c r="C5" s="427"/>
      <c r="D5" s="428"/>
      <c r="E5" s="250"/>
      <c r="F5" s="426"/>
      <c r="G5" s="427"/>
      <c r="H5" s="427"/>
      <c r="I5" s="428"/>
      <c r="J5" s="9"/>
      <c r="K5" s="6"/>
    </row>
    <row r="6" spans="1:11" ht="6.75" customHeight="1">
      <c r="A6" s="4"/>
      <c r="B6" s="4"/>
      <c r="C6" s="4"/>
      <c r="D6" s="5"/>
      <c r="E6" s="8"/>
      <c r="F6" s="6"/>
      <c r="G6" s="6"/>
      <c r="H6" s="6"/>
      <c r="I6" s="6"/>
      <c r="J6" s="9"/>
      <c r="K6" s="6"/>
    </row>
    <row r="7" spans="1:13" ht="18">
      <c r="A7" s="11" t="s">
        <v>401</v>
      </c>
      <c r="B7" s="11"/>
      <c r="C7" s="11"/>
      <c r="D7" s="12"/>
      <c r="E7" s="10"/>
      <c r="F7" s="11" t="s">
        <v>400</v>
      </c>
      <c r="G7" s="11"/>
      <c r="H7" s="11"/>
      <c r="I7" s="12"/>
      <c r="J7" s="9"/>
      <c r="K7" s="9"/>
      <c r="L7" s="7"/>
      <c r="M7" s="7"/>
    </row>
    <row r="8" spans="1:13" ht="14.25">
      <c r="A8" s="4" t="s">
        <v>86</v>
      </c>
      <c r="B8" s="4">
        <v>1</v>
      </c>
      <c r="C8" s="2"/>
      <c r="D8" s="13" t="s">
        <v>99</v>
      </c>
      <c r="E8" s="14"/>
      <c r="F8" s="4" t="s">
        <v>96</v>
      </c>
      <c r="G8" s="4">
        <v>1</v>
      </c>
      <c r="I8" s="13" t="s">
        <v>65</v>
      </c>
      <c r="J8" s="9"/>
      <c r="K8" s="14"/>
      <c r="L8" s="7"/>
      <c r="M8" s="7"/>
    </row>
    <row r="9" spans="1:13" ht="15">
      <c r="A9" s="4" t="s">
        <v>86</v>
      </c>
      <c r="B9" s="4">
        <v>2</v>
      </c>
      <c r="C9" s="2"/>
      <c r="D9" s="13" t="s">
        <v>100</v>
      </c>
      <c r="E9" s="14"/>
      <c r="F9" s="4" t="s">
        <v>96</v>
      </c>
      <c r="G9" s="4">
        <v>2</v>
      </c>
      <c r="I9" s="13" t="s">
        <v>13</v>
      </c>
      <c r="J9" s="9"/>
      <c r="K9" s="14"/>
      <c r="L9" s="7"/>
      <c r="M9"/>
    </row>
    <row r="10" spans="1:13" ht="15.75" customHeight="1">
      <c r="A10" s="4" t="s">
        <v>86</v>
      </c>
      <c r="B10" s="4">
        <v>3</v>
      </c>
      <c r="C10" s="2"/>
      <c r="D10" s="13" t="s">
        <v>101</v>
      </c>
      <c r="E10" s="14"/>
      <c r="F10" s="4" t="s">
        <v>96</v>
      </c>
      <c r="G10" s="4">
        <v>3</v>
      </c>
      <c r="I10" s="13" t="s">
        <v>95</v>
      </c>
      <c r="J10" s="9"/>
      <c r="K10" s="14"/>
      <c r="L10" s="7"/>
      <c r="M10"/>
    </row>
    <row r="11" spans="1:13" ht="15">
      <c r="A11" s="4" t="s">
        <v>86</v>
      </c>
      <c r="B11" s="4">
        <v>4</v>
      </c>
      <c r="C11" s="2"/>
      <c r="D11" s="13" t="s">
        <v>102</v>
      </c>
      <c r="E11" s="14"/>
      <c r="F11" s="4" t="s">
        <v>96</v>
      </c>
      <c r="G11" s="4">
        <v>4</v>
      </c>
      <c r="I11" s="13" t="s">
        <v>10</v>
      </c>
      <c r="J11" s="9"/>
      <c r="K11" s="14"/>
      <c r="M11"/>
    </row>
    <row r="12" spans="1:13" ht="16.5" customHeight="1">
      <c r="A12" s="4" t="s">
        <v>86</v>
      </c>
      <c r="B12" s="4">
        <v>5</v>
      </c>
      <c r="C12" s="2"/>
      <c r="D12" s="13" t="s">
        <v>103</v>
      </c>
      <c r="E12" s="14"/>
      <c r="F12" s="4"/>
      <c r="G12" s="4"/>
      <c r="I12" s="361"/>
      <c r="J12" s="9"/>
      <c r="K12" s="14"/>
      <c r="M12"/>
    </row>
    <row r="13" spans="1:13" s="6" customFormat="1" ht="18">
      <c r="A13" s="4"/>
      <c r="B13" s="4"/>
      <c r="C13" s="4"/>
      <c r="D13" s="5"/>
      <c r="E13" s="14"/>
      <c r="F13" s="4"/>
      <c r="G13" s="4"/>
      <c r="H13" s="4"/>
      <c r="I13" s="4"/>
      <c r="J13" s="9"/>
      <c r="K13" s="14"/>
      <c r="M13"/>
    </row>
    <row r="14" spans="1:13" s="6" customFormat="1" ht="18.75" customHeight="1">
      <c r="A14" s="429" t="s">
        <v>402</v>
      </c>
      <c r="B14" s="429"/>
      <c r="C14" s="429"/>
      <c r="D14" s="430" t="s">
        <v>8</v>
      </c>
      <c r="E14" s="14"/>
      <c r="F14" s="11" t="s">
        <v>104</v>
      </c>
      <c r="G14" s="11"/>
      <c r="H14" s="11"/>
      <c r="I14" s="12"/>
      <c r="J14" s="9"/>
      <c r="K14" s="14"/>
      <c r="M14"/>
    </row>
    <row r="15" spans="1:13" ht="16.5" customHeight="1">
      <c r="A15" s="4" t="s">
        <v>89</v>
      </c>
      <c r="B15" s="4">
        <v>1</v>
      </c>
      <c r="C15" s="4"/>
      <c r="D15" s="13" t="s">
        <v>61</v>
      </c>
      <c r="E15" s="14"/>
      <c r="F15" s="4" t="s">
        <v>97</v>
      </c>
      <c r="G15" s="4">
        <v>1</v>
      </c>
      <c r="I15" s="13" t="s">
        <v>45</v>
      </c>
      <c r="K15" s="14"/>
      <c r="M15"/>
    </row>
    <row r="16" spans="1:13" ht="16.5" customHeight="1">
      <c r="A16" s="4" t="s">
        <v>89</v>
      </c>
      <c r="B16" s="4">
        <v>2</v>
      </c>
      <c r="C16" s="4"/>
      <c r="D16" s="13" t="s">
        <v>87</v>
      </c>
      <c r="E16" s="14"/>
      <c r="F16" s="4" t="s">
        <v>97</v>
      </c>
      <c r="G16" s="4">
        <v>2</v>
      </c>
      <c r="I16" s="13" t="s">
        <v>399</v>
      </c>
      <c r="K16" s="14"/>
      <c r="M16"/>
    </row>
    <row r="17" spans="1:11" ht="16.5" customHeight="1">
      <c r="A17" s="4" t="s">
        <v>89</v>
      </c>
      <c r="B17" s="4">
        <v>3</v>
      </c>
      <c r="C17" s="4"/>
      <c r="D17" s="13" t="s">
        <v>9</v>
      </c>
      <c r="E17" s="14"/>
      <c r="F17" s="4" t="s">
        <v>97</v>
      </c>
      <c r="G17" s="4">
        <v>3</v>
      </c>
      <c r="I17" s="13" t="s">
        <v>34</v>
      </c>
      <c r="J17" s="6"/>
      <c r="K17" s="14"/>
    </row>
    <row r="18" spans="1:11" ht="16.5" customHeight="1">
      <c r="A18" s="4" t="s">
        <v>89</v>
      </c>
      <c r="B18" s="4">
        <v>4</v>
      </c>
      <c r="C18" s="4"/>
      <c r="D18" s="13" t="s">
        <v>11</v>
      </c>
      <c r="E18" s="14"/>
      <c r="F18" s="4" t="s">
        <v>97</v>
      </c>
      <c r="G18" s="4">
        <v>4</v>
      </c>
      <c r="I18" s="13" t="s">
        <v>105</v>
      </c>
      <c r="J18" s="15"/>
      <c r="K18" s="14"/>
    </row>
    <row r="19" spans="1:11" ht="15" customHeight="1">
      <c r="A19" s="4" t="s">
        <v>89</v>
      </c>
      <c r="B19" s="4">
        <v>5</v>
      </c>
      <c r="C19" s="4"/>
      <c r="D19" s="13" t="s">
        <v>226</v>
      </c>
      <c r="E19" s="14"/>
      <c r="F19" s="4" t="s">
        <v>97</v>
      </c>
      <c r="G19" s="4">
        <v>5</v>
      </c>
      <c r="I19" s="13" t="s">
        <v>14</v>
      </c>
      <c r="J19" s="15"/>
      <c r="K19" s="14"/>
    </row>
    <row r="20" spans="1:11" s="6" customFormat="1" ht="18" customHeight="1">
      <c r="A20" s="4"/>
      <c r="B20" s="4"/>
      <c r="C20" s="4"/>
      <c r="D20" s="15"/>
      <c r="E20" s="14"/>
      <c r="F20" s="9"/>
      <c r="G20" s="9"/>
      <c r="H20" s="9"/>
      <c r="I20" s="9"/>
      <c r="J20" s="9"/>
      <c r="K20" s="14"/>
    </row>
    <row r="21" spans="1:11" s="6" customFormat="1" ht="18">
      <c r="A21" s="429" t="s">
        <v>403</v>
      </c>
      <c r="B21" s="429"/>
      <c r="C21" s="429"/>
      <c r="D21" s="430" t="s">
        <v>8</v>
      </c>
      <c r="E21" s="14"/>
      <c r="F21" s="11" t="s">
        <v>106</v>
      </c>
      <c r="G21" s="11"/>
      <c r="H21" s="11"/>
      <c r="I21" s="12"/>
      <c r="J21" s="9"/>
      <c r="K21" s="14"/>
    </row>
    <row r="22" spans="1:11" ht="14.25">
      <c r="A22" s="4" t="s">
        <v>94</v>
      </c>
      <c r="B22" s="4">
        <v>1</v>
      </c>
      <c r="C22" s="4"/>
      <c r="D22" s="13" t="s">
        <v>90</v>
      </c>
      <c r="E22" s="14"/>
      <c r="F22" s="4" t="s">
        <v>98</v>
      </c>
      <c r="G22" s="4">
        <v>1</v>
      </c>
      <c r="I22" s="13" t="s">
        <v>225</v>
      </c>
      <c r="J22" s="9"/>
      <c r="K22" s="14"/>
    </row>
    <row r="23" spans="1:11" ht="16.5" customHeight="1">
      <c r="A23" s="4" t="s">
        <v>94</v>
      </c>
      <c r="B23" s="4">
        <v>2</v>
      </c>
      <c r="C23" s="4"/>
      <c r="D23" s="13" t="s">
        <v>91</v>
      </c>
      <c r="E23" s="14"/>
      <c r="F23" s="4" t="s">
        <v>98</v>
      </c>
      <c r="G23" s="4">
        <v>2</v>
      </c>
      <c r="I23" s="13" t="s">
        <v>291</v>
      </c>
      <c r="J23" s="15"/>
      <c r="K23" s="14"/>
    </row>
    <row r="24" spans="1:11" ht="14.25">
      <c r="A24" s="4" t="s">
        <v>94</v>
      </c>
      <c r="B24" s="4">
        <v>3</v>
      </c>
      <c r="C24" s="4"/>
      <c r="D24" s="13" t="s">
        <v>92</v>
      </c>
      <c r="E24" s="14"/>
      <c r="F24" s="4"/>
      <c r="G24" s="4"/>
      <c r="I24" s="7"/>
      <c r="J24" s="15"/>
      <c r="K24" s="14"/>
    </row>
    <row r="25" spans="1:11" ht="14.25">
      <c r="A25" s="4" t="s">
        <v>94</v>
      </c>
      <c r="B25" s="4">
        <v>4</v>
      </c>
      <c r="C25" s="4"/>
      <c r="D25" s="13" t="s">
        <v>93</v>
      </c>
      <c r="E25" s="14"/>
      <c r="F25" s="4"/>
      <c r="G25" s="4"/>
      <c r="I25" s="7"/>
      <c r="J25" s="15"/>
      <c r="K25" s="14"/>
    </row>
    <row r="26" spans="1:11" ht="9">
      <c r="A26" s="4"/>
      <c r="B26" s="4"/>
      <c r="C26" s="4"/>
      <c r="E26" s="14"/>
      <c r="K26" s="6"/>
    </row>
    <row r="27" ht="9">
      <c r="D27" s="1" t="s">
        <v>253</v>
      </c>
    </row>
    <row r="28" ht="9">
      <c r="D28" s="18" t="s">
        <v>348</v>
      </c>
    </row>
    <row r="29" ht="9">
      <c r="D29" s="1"/>
    </row>
    <row r="30" ht="9">
      <c r="D30" s="1" t="s">
        <v>254</v>
      </c>
    </row>
    <row r="31" ht="9">
      <c r="D31" s="18" t="s">
        <v>349</v>
      </c>
    </row>
    <row r="32" ht="9">
      <c r="D32" s="19"/>
    </row>
  </sheetData>
  <sheetProtection/>
  <mergeCells count="7">
    <mergeCell ref="A1:J1"/>
    <mergeCell ref="A2:I2"/>
    <mergeCell ref="A4:D5"/>
    <mergeCell ref="F4:I5"/>
    <mergeCell ref="A14:D14"/>
    <mergeCell ref="A21:D21"/>
    <mergeCell ref="A3:J3"/>
  </mergeCells>
  <hyperlinks>
    <hyperlink ref="D31" r:id="rId1" display="http://omawww.sat.gob.mx/cifras_sat/Paginas/inicio.html"/>
    <hyperlink ref="D28" r:id="rId2" display="http://presto.hacienda.gob.mx/EstoporLayout/estadisticas.jsp"/>
  </hyperlinks>
  <printOptions horizontalCentered="1" verticalCentered="1"/>
  <pageMargins left="0.7086614173228347" right="0.2362204724409449" top="0.3937007874015748" bottom="0.3937007874015748" header="0.31496062992125984" footer="0.31496062992125984"/>
  <pageSetup fitToHeight="1" fitToWidth="1" horizontalDpi="600" verticalDpi="600" orientation="portrait"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L53"/>
  <sheetViews>
    <sheetView showGridLines="0" showRowColHeaders="0" zoomScalePageLayoutView="0" workbookViewId="0" topLeftCell="A1">
      <pane ySplit="6" topLeftCell="A7" activePane="bottomLeft" state="frozen"/>
      <selection pane="topLeft" activeCell="A1" sqref="A1:J1"/>
      <selection pane="bottomLeft" activeCell="A1" sqref="A1:J1"/>
    </sheetView>
  </sheetViews>
  <sheetFormatPr defaultColWidth="11.421875" defaultRowHeight="15"/>
  <cols>
    <col min="1" max="1" width="11.421875" style="29" customWidth="1"/>
    <col min="2" max="2" width="8.421875" style="29" customWidth="1"/>
    <col min="3" max="3" width="15.57421875" style="29" bestFit="1" customWidth="1"/>
    <col min="4" max="4" width="14.140625" style="29" bestFit="1" customWidth="1"/>
    <col min="5" max="6" width="15.57421875" style="29" bestFit="1" customWidth="1"/>
    <col min="7" max="7" width="11.57421875" style="29" bestFit="1" customWidth="1"/>
    <col min="8" max="8" width="13.140625" style="29" bestFit="1" customWidth="1"/>
    <col min="9" max="11" width="12.8515625" style="29" customWidth="1"/>
    <col min="12" max="12" width="11.421875" style="29" customWidth="1"/>
    <col min="13" max="16384" width="11.421875" style="29" customWidth="1"/>
  </cols>
  <sheetData>
    <row r="1" spans="1:2" ht="15">
      <c r="A1" s="37"/>
      <c r="B1" s="48"/>
    </row>
    <row r="2" spans="1:2" ht="14.25">
      <c r="A2" s="40"/>
      <c r="B2" s="48"/>
    </row>
    <row r="3" spans="2:5" ht="18">
      <c r="B3" s="465" t="s">
        <v>231</v>
      </c>
      <c r="C3" s="465"/>
      <c r="D3" s="465"/>
      <c r="E3" s="465"/>
    </row>
    <row r="4" spans="2:5" ht="18">
      <c r="B4" s="466" t="s">
        <v>415</v>
      </c>
      <c r="C4" s="466"/>
      <c r="D4" s="466"/>
      <c r="E4" s="466"/>
    </row>
    <row r="5" spans="2:5" ht="18">
      <c r="B5" s="466" t="s">
        <v>379</v>
      </c>
      <c r="C5" s="466"/>
      <c r="D5" s="466"/>
      <c r="E5" s="466"/>
    </row>
    <row r="6" spans="2:7" s="30" customFormat="1" ht="20.25" customHeight="1">
      <c r="B6" s="338" t="s">
        <v>0</v>
      </c>
      <c r="C6" s="338" t="s">
        <v>120</v>
      </c>
      <c r="D6" s="338" t="s">
        <v>119</v>
      </c>
      <c r="E6" s="338" t="s">
        <v>153</v>
      </c>
      <c r="F6" s="216"/>
      <c r="G6" s="216"/>
    </row>
    <row r="7" spans="2:7" ht="11.25" customHeight="1">
      <c r="B7" s="217"/>
      <c r="C7" s="218"/>
      <c r="D7" s="218"/>
      <c r="E7" s="218"/>
      <c r="F7" s="218"/>
      <c r="G7" s="218"/>
    </row>
    <row r="8" spans="2:12" ht="18">
      <c r="B8" s="219">
        <v>2010</v>
      </c>
      <c r="C8" s="220">
        <v>17381604</v>
      </c>
      <c r="D8" s="220">
        <v>9031268</v>
      </c>
      <c r="E8" s="220">
        <f>SUM(C8:D8)</f>
        <v>26412872</v>
      </c>
      <c r="K8" s="221"/>
      <c r="L8" s="218"/>
    </row>
    <row r="9" spans="2:12" ht="18">
      <c r="B9" s="219">
        <v>2011</v>
      </c>
      <c r="C9" s="220">
        <v>17683235</v>
      </c>
      <c r="D9" s="220">
        <v>8487752</v>
      </c>
      <c r="E9" s="220">
        <f aca="true" t="shared" si="0" ref="E9:E17">SUM(C9:D9)</f>
        <v>26170987</v>
      </c>
      <c r="G9" s="218"/>
      <c r="K9" s="221"/>
      <c r="L9" s="218"/>
    </row>
    <row r="10" spans="2:12" ht="18">
      <c r="B10" s="219">
        <v>2012</v>
      </c>
      <c r="C10" s="220">
        <v>18717178</v>
      </c>
      <c r="D10" s="220">
        <v>6622274</v>
      </c>
      <c r="E10" s="220">
        <f t="shared" si="0"/>
        <v>25339452</v>
      </c>
      <c r="G10" s="218"/>
      <c r="K10" s="221"/>
      <c r="L10" s="218"/>
    </row>
    <row r="11" spans="2:12" ht="18">
      <c r="B11" s="219">
        <v>2013</v>
      </c>
      <c r="C11" s="220">
        <v>17792605</v>
      </c>
      <c r="D11" s="220">
        <v>6007325</v>
      </c>
      <c r="E11" s="220">
        <f t="shared" si="0"/>
        <v>23799930</v>
      </c>
      <c r="G11" s="218"/>
      <c r="K11" s="221"/>
      <c r="L11" s="218"/>
    </row>
    <row r="12" spans="2:12" ht="18">
      <c r="B12" s="219">
        <v>2014</v>
      </c>
      <c r="C12" s="220">
        <v>15370526</v>
      </c>
      <c r="D12" s="220">
        <v>6362201</v>
      </c>
      <c r="E12" s="220">
        <f t="shared" si="0"/>
        <v>21732727</v>
      </c>
      <c r="G12" s="218"/>
      <c r="K12" s="221"/>
      <c r="L12" s="218"/>
    </row>
    <row r="13" spans="2:12" ht="18">
      <c r="B13" s="219">
        <v>2015</v>
      </c>
      <c r="C13" s="220">
        <v>15625378</v>
      </c>
      <c r="D13" s="220">
        <v>6530255</v>
      </c>
      <c r="E13" s="220">
        <f t="shared" si="0"/>
        <v>22155633</v>
      </c>
      <c r="G13" s="218"/>
      <c r="H13" s="218"/>
      <c r="K13" s="221"/>
      <c r="L13" s="218"/>
    </row>
    <row r="14" spans="2:8" ht="18">
      <c r="B14" s="219">
        <v>2016</v>
      </c>
      <c r="C14" s="220">
        <v>20298192</v>
      </c>
      <c r="D14" s="220">
        <v>6689845</v>
      </c>
      <c r="E14" s="220">
        <f t="shared" si="0"/>
        <v>26988037</v>
      </c>
      <c r="F14" s="218"/>
      <c r="G14" s="218"/>
      <c r="H14" s="218"/>
    </row>
    <row r="15" spans="2:8" ht="18">
      <c r="B15" s="219">
        <v>2017</v>
      </c>
      <c r="C15" s="220">
        <v>21879919</v>
      </c>
      <c r="D15" s="220">
        <v>6901081</v>
      </c>
      <c r="E15" s="220">
        <f t="shared" si="0"/>
        <v>28781000</v>
      </c>
      <c r="F15" s="218"/>
      <c r="G15" s="218"/>
      <c r="H15" s="218"/>
    </row>
    <row r="16" spans="2:8" ht="18">
      <c r="B16" s="219">
        <v>2018</v>
      </c>
      <c r="C16" s="220">
        <v>23474630</v>
      </c>
      <c r="D16" s="220">
        <v>7116131</v>
      </c>
      <c r="E16" s="220">
        <f t="shared" si="0"/>
        <v>30590761</v>
      </c>
      <c r="F16" s="218"/>
      <c r="G16" s="218"/>
      <c r="H16" s="218"/>
    </row>
    <row r="17" spans="2:8" ht="18">
      <c r="B17" s="219">
        <v>2019</v>
      </c>
      <c r="C17" s="220">
        <v>24098014</v>
      </c>
      <c r="D17" s="220">
        <v>7940440</v>
      </c>
      <c r="E17" s="220">
        <f t="shared" si="0"/>
        <v>32038454</v>
      </c>
      <c r="F17" s="218"/>
      <c r="G17" s="218"/>
      <c r="H17" s="218"/>
    </row>
    <row r="18" spans="2:8" ht="11.25" customHeight="1">
      <c r="B18" s="217"/>
      <c r="C18" s="220"/>
      <c r="D18" s="220"/>
      <c r="E18" s="220"/>
      <c r="F18" s="218"/>
      <c r="G18" s="218"/>
      <c r="H18" s="218"/>
    </row>
    <row r="19" spans="2:8" ht="11.25" customHeight="1">
      <c r="B19" s="217"/>
      <c r="C19" s="218"/>
      <c r="D19" s="218"/>
      <c r="E19" s="218"/>
      <c r="F19" s="218"/>
      <c r="G19" s="218"/>
      <c r="H19" s="218"/>
    </row>
    <row r="20" spans="2:8" ht="11.25" customHeight="1">
      <c r="B20" s="217"/>
      <c r="C20" s="218"/>
      <c r="D20" s="218"/>
      <c r="E20" s="218"/>
      <c r="F20" s="218"/>
      <c r="G20" s="218"/>
      <c r="H20" s="218"/>
    </row>
    <row r="21" spans="2:8" ht="11.25" customHeight="1">
      <c r="B21" s="217"/>
      <c r="C21" s="218"/>
      <c r="D21" s="218"/>
      <c r="E21" s="218"/>
      <c r="F21" s="218"/>
      <c r="G21" s="218"/>
      <c r="H21" s="218"/>
    </row>
    <row r="22" spans="2:8" ht="11.25" customHeight="1">
      <c r="B22" s="217"/>
      <c r="C22" s="218"/>
      <c r="D22" s="218"/>
      <c r="E22" s="218"/>
      <c r="F22" s="218"/>
      <c r="G22" s="218"/>
      <c r="H22" s="218"/>
    </row>
    <row r="23" spans="2:8" ht="11.25" customHeight="1">
      <c r="B23" s="217"/>
      <c r="E23" s="218"/>
      <c r="F23" s="218"/>
      <c r="G23" s="218"/>
      <c r="H23" s="218"/>
    </row>
    <row r="24" spans="2:8" ht="11.25" customHeight="1">
      <c r="B24" s="56" t="s">
        <v>155</v>
      </c>
      <c r="F24" s="218"/>
      <c r="G24" s="218"/>
      <c r="H24" s="218"/>
    </row>
    <row r="25" ht="11.25" customHeight="1">
      <c r="B25" s="56" t="s">
        <v>109</v>
      </c>
    </row>
    <row r="26" ht="27.7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c r="F53" s="222"/>
    </row>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sheetData>
  <sheetProtection/>
  <mergeCells count="3">
    <mergeCell ref="B3:E3"/>
    <mergeCell ref="B4:E4"/>
    <mergeCell ref="B5:E5"/>
  </mergeCells>
  <printOptions/>
  <pageMargins left="0.7086614173228347" right="0.7086614173228347" top="0.7480314960629921" bottom="0.7480314960629921" header="0.31496062992125984" footer="0.31496062992125984"/>
  <pageSetup fitToHeight="1" fitToWidth="1" horizontalDpi="600" verticalDpi="600" orientation="portrait" scale="97" r:id="rId2"/>
  <ignoredErrors>
    <ignoredError sqref="E8:E17" formulaRange="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P38"/>
  <sheetViews>
    <sheetView showGridLines="0" showRowColHeaders="0" zoomScalePageLayoutView="0" workbookViewId="0" topLeftCell="A1">
      <selection activeCell="B24" sqref="B24:E24"/>
    </sheetView>
  </sheetViews>
  <sheetFormatPr defaultColWidth="11.421875" defaultRowHeight="15"/>
  <cols>
    <col min="1" max="1" width="11.421875" style="32" customWidth="1"/>
    <col min="2" max="2" width="17.00390625" style="32" customWidth="1"/>
    <col min="3" max="3" width="19.8515625" style="32" customWidth="1"/>
    <col min="4" max="4" width="17.7109375" style="32" customWidth="1"/>
    <col min="5" max="5" width="17.57421875" style="32" customWidth="1"/>
    <col min="6" max="6" width="19.7109375" style="32" customWidth="1"/>
    <col min="7" max="9" width="11.421875" style="32" customWidth="1"/>
    <col min="10" max="10" width="12.57421875" style="32" customWidth="1"/>
    <col min="11" max="16384" width="11.421875" style="32" customWidth="1"/>
  </cols>
  <sheetData>
    <row r="1" spans="1:2" ht="15">
      <c r="A1" s="37"/>
      <c r="B1" s="151"/>
    </row>
    <row r="2" spans="1:2" ht="14.25">
      <c r="A2" s="166"/>
      <c r="B2" s="151"/>
    </row>
    <row r="3" spans="2:15" s="275" customFormat="1" ht="18" customHeight="1">
      <c r="B3" s="467" t="s">
        <v>381</v>
      </c>
      <c r="C3" s="467"/>
      <c r="E3" s="467" t="s">
        <v>382</v>
      </c>
      <c r="F3" s="467"/>
      <c r="H3" s="468" t="s">
        <v>358</v>
      </c>
      <c r="I3" s="468"/>
      <c r="J3" s="468"/>
      <c r="K3" s="468"/>
      <c r="L3" s="468"/>
      <c r="M3" s="468"/>
      <c r="N3" s="468"/>
      <c r="O3" s="468"/>
    </row>
    <row r="4" spans="2:15" s="275" customFormat="1" ht="18">
      <c r="B4" s="466" t="s">
        <v>408</v>
      </c>
      <c r="C4" s="466"/>
      <c r="D4" s="274"/>
      <c r="E4" s="466" t="str">
        <f>B4</f>
        <v>Enero - diciembre, 2011 - 2019</v>
      </c>
      <c r="F4" s="466"/>
      <c r="H4" s="466" t="str">
        <f>B4</f>
        <v>Enero - diciembre, 2011 - 2019</v>
      </c>
      <c r="I4" s="466"/>
      <c r="J4" s="466"/>
      <c r="K4" s="466"/>
      <c r="L4" s="466"/>
      <c r="M4" s="466"/>
      <c r="N4" s="466"/>
      <c r="O4" s="466"/>
    </row>
    <row r="5" spans="2:15" ht="15" customHeight="1">
      <c r="B5" s="466" t="s">
        <v>214</v>
      </c>
      <c r="C5" s="466"/>
      <c r="E5" s="466" t="s">
        <v>214</v>
      </c>
      <c r="F5" s="466"/>
      <c r="H5" s="469" t="s">
        <v>15</v>
      </c>
      <c r="I5" s="469"/>
      <c r="J5" s="469"/>
      <c r="K5" s="469"/>
      <c r="L5" s="469"/>
      <c r="M5" s="469"/>
      <c r="N5" s="469"/>
      <c r="O5" s="469"/>
    </row>
    <row r="6" spans="2:15" ht="18">
      <c r="B6" s="342" t="s">
        <v>0</v>
      </c>
      <c r="C6" s="342" t="s">
        <v>217</v>
      </c>
      <c r="E6" s="342" t="s">
        <v>0</v>
      </c>
      <c r="F6" s="342" t="s">
        <v>217</v>
      </c>
      <c r="H6" s="342" t="s">
        <v>0</v>
      </c>
      <c r="I6" s="342" t="s">
        <v>218</v>
      </c>
      <c r="J6" s="342" t="s">
        <v>219</v>
      </c>
      <c r="K6" s="342" t="s">
        <v>220</v>
      </c>
      <c r="L6" s="342" t="s">
        <v>221</v>
      </c>
      <c r="M6" s="342" t="s">
        <v>222</v>
      </c>
      <c r="N6" s="342" t="s">
        <v>47</v>
      </c>
      <c r="O6" s="342" t="s">
        <v>16</v>
      </c>
    </row>
    <row r="7" spans="2:16" ht="18">
      <c r="B7" s="83">
        <v>2011</v>
      </c>
      <c r="C7" s="213">
        <v>5.935404</v>
      </c>
      <c r="D7" s="83"/>
      <c r="E7" s="83">
        <v>2011</v>
      </c>
      <c r="F7" s="213">
        <v>2.082946</v>
      </c>
      <c r="G7" s="257"/>
      <c r="H7" s="83">
        <v>2011</v>
      </c>
      <c r="I7" s="276">
        <v>263897.619141</v>
      </c>
      <c r="J7" s="276">
        <v>27889.371973</v>
      </c>
      <c r="K7" s="276">
        <v>589.4891248000001</v>
      </c>
      <c r="L7" s="276">
        <v>3109.112849</v>
      </c>
      <c r="M7" s="276">
        <v>8.727623</v>
      </c>
      <c r="N7" s="276">
        <v>2685.3476535399996</v>
      </c>
      <c r="O7" s="276">
        <f>SUM(I7:N7)</f>
        <v>298179.66836434003</v>
      </c>
      <c r="P7" s="277"/>
    </row>
    <row r="8" spans="2:16" ht="18">
      <c r="B8" s="83">
        <v>2012</v>
      </c>
      <c r="C8" s="213">
        <v>6.0146370000000005</v>
      </c>
      <c r="D8" s="83"/>
      <c r="E8" s="83">
        <v>2012</v>
      </c>
      <c r="F8" s="213">
        <v>2.1557690000000003</v>
      </c>
      <c r="G8" s="257"/>
      <c r="H8" s="83">
        <v>2012</v>
      </c>
      <c r="I8" s="276">
        <v>297259.082652</v>
      </c>
      <c r="J8" s="276">
        <v>29183.288292999998</v>
      </c>
      <c r="K8" s="276">
        <v>689.11884672</v>
      </c>
      <c r="L8" s="276">
        <v>3614.411332</v>
      </c>
      <c r="M8" s="276">
        <v>7.451428999999999</v>
      </c>
      <c r="N8" s="276">
        <v>2774.5379753600005</v>
      </c>
      <c r="O8" s="276">
        <f aca="true" t="shared" si="0" ref="O8:O15">SUM(I8:N8)</f>
        <v>333527.89052808005</v>
      </c>
      <c r="P8" s="277"/>
    </row>
    <row r="9" spans="2:16" ht="18">
      <c r="B9" s="83">
        <v>2013</v>
      </c>
      <c r="C9" s="213">
        <v>6.286741</v>
      </c>
      <c r="D9" s="276"/>
      <c r="E9" s="83">
        <v>2013</v>
      </c>
      <c r="F9" s="213">
        <v>2.167498</v>
      </c>
      <c r="G9" s="276"/>
      <c r="H9" s="83">
        <v>2013</v>
      </c>
      <c r="I9" s="276">
        <v>295699.968721</v>
      </c>
      <c r="J9" s="276">
        <v>29567.284731000007</v>
      </c>
      <c r="K9" s="276">
        <v>704.3897391600001</v>
      </c>
      <c r="L9" s="276">
        <v>4159.687856</v>
      </c>
      <c r="M9" s="276">
        <v>7.704042000000001</v>
      </c>
      <c r="N9" s="276">
        <v>2689.1528139</v>
      </c>
      <c r="O9" s="276">
        <f t="shared" si="0"/>
        <v>332828.18790306</v>
      </c>
      <c r="P9" s="277"/>
    </row>
    <row r="10" spans="2:16" ht="18">
      <c r="B10" s="83">
        <v>2014</v>
      </c>
      <c r="C10" s="213">
        <v>6.350458</v>
      </c>
      <c r="D10" s="276"/>
      <c r="E10" s="83">
        <v>2014</v>
      </c>
      <c r="F10" s="213">
        <v>2.261594</v>
      </c>
      <c r="G10" s="276"/>
      <c r="H10" s="83">
        <v>2014</v>
      </c>
      <c r="I10" s="276">
        <v>328706.086802</v>
      </c>
      <c r="J10" s="276">
        <v>34165.599364</v>
      </c>
      <c r="K10" s="276">
        <v>788.308336</v>
      </c>
      <c r="L10" s="276">
        <v>6276.196682</v>
      </c>
      <c r="M10" s="276">
        <v>16.329590000000003</v>
      </c>
      <c r="N10" s="276">
        <v>2363.9669803</v>
      </c>
      <c r="O10" s="276">
        <f t="shared" si="0"/>
        <v>372316.48775430006</v>
      </c>
      <c r="P10" s="277"/>
    </row>
    <row r="11" spans="2:16" ht="18">
      <c r="B11" s="83">
        <v>2015</v>
      </c>
      <c r="C11" s="213">
        <v>6.171619</v>
      </c>
      <c r="D11" s="276"/>
      <c r="E11" s="83">
        <v>2015</v>
      </c>
      <c r="F11" s="213">
        <v>2.3123620000000003</v>
      </c>
      <c r="G11" s="276"/>
      <c r="H11" s="83">
        <v>2015</v>
      </c>
      <c r="I11" s="276">
        <v>496105.18548199994</v>
      </c>
      <c r="J11" s="276">
        <v>44475.35780700001</v>
      </c>
      <c r="K11" s="276">
        <v>1196.55523456</v>
      </c>
      <c r="L11" s="276">
        <v>129190.027936</v>
      </c>
      <c r="M11" s="276">
        <v>14.200303</v>
      </c>
      <c r="N11" s="276">
        <v>2799.99464006</v>
      </c>
      <c r="O11" s="276">
        <f t="shared" si="0"/>
        <v>673781.3214026201</v>
      </c>
      <c r="P11" s="277"/>
    </row>
    <row r="12" spans="2:16" ht="18">
      <c r="B12" s="83">
        <v>2016</v>
      </c>
      <c r="C12" s="213">
        <v>6.33962</v>
      </c>
      <c r="D12" s="276"/>
      <c r="E12" s="83">
        <v>2016</v>
      </c>
      <c r="F12" s="213">
        <v>2.36446</v>
      </c>
      <c r="G12" s="276"/>
      <c r="H12" s="83">
        <v>2016</v>
      </c>
      <c r="I12" s="276">
        <v>569033.664253</v>
      </c>
      <c r="J12" s="276">
        <v>50762.496736</v>
      </c>
      <c r="K12" s="276">
        <v>1358.32936544</v>
      </c>
      <c r="L12" s="276">
        <v>162856.03952</v>
      </c>
      <c r="M12" s="276">
        <v>14.692761</v>
      </c>
      <c r="N12" s="276">
        <v>3525.1006007899996</v>
      </c>
      <c r="O12" s="276">
        <f t="shared" si="0"/>
        <v>787550.32323623</v>
      </c>
      <c r="P12" s="277"/>
    </row>
    <row r="13" spans="2:16" ht="18">
      <c r="B13" s="83">
        <v>2017</v>
      </c>
      <c r="C13" s="213">
        <v>6.592175</v>
      </c>
      <c r="D13" s="276"/>
      <c r="E13" s="83">
        <v>2017</v>
      </c>
      <c r="F13" s="213">
        <v>2.4523520000000003</v>
      </c>
      <c r="G13" s="276"/>
      <c r="H13" s="83">
        <v>2017</v>
      </c>
      <c r="I13" s="276">
        <v>628278.778707</v>
      </c>
      <c r="J13" s="276">
        <v>52985.681317</v>
      </c>
      <c r="K13" s="276">
        <v>1520.904206</v>
      </c>
      <c r="L13" s="276">
        <v>159260.721965</v>
      </c>
      <c r="M13" s="276">
        <v>6.500855</v>
      </c>
      <c r="N13" s="276">
        <v>3241.4836764700003</v>
      </c>
      <c r="O13" s="276">
        <f t="shared" si="0"/>
        <v>845294.07072647</v>
      </c>
      <c r="P13" s="277"/>
    </row>
    <row r="14" spans="2:16" ht="18">
      <c r="B14" s="83">
        <v>2018</v>
      </c>
      <c r="C14" s="213">
        <v>6.822279</v>
      </c>
      <c r="D14" s="276"/>
      <c r="E14" s="83">
        <v>2018</v>
      </c>
      <c r="F14" s="213">
        <v>2.552371</v>
      </c>
      <c r="G14" s="276"/>
      <c r="H14" s="83">
        <v>2018</v>
      </c>
      <c r="I14" s="276">
        <v>712807.037165</v>
      </c>
      <c r="J14" s="276">
        <v>65831.434159</v>
      </c>
      <c r="K14" s="276">
        <v>1747.5083519999998</v>
      </c>
      <c r="L14" s="276">
        <v>165494.924605</v>
      </c>
      <c r="M14" s="276">
        <v>24.894285000000004</v>
      </c>
      <c r="N14" s="276">
        <v>3801.2965509599994</v>
      </c>
      <c r="O14" s="276">
        <f t="shared" si="0"/>
        <v>949707.0951169602</v>
      </c>
      <c r="P14" s="233"/>
    </row>
    <row r="15" spans="2:15" ht="18">
      <c r="B15" s="83">
        <v>2019</v>
      </c>
      <c r="C15" s="213">
        <v>6.844486</v>
      </c>
      <c r="E15" s="83">
        <v>2019</v>
      </c>
      <c r="F15" s="213">
        <v>2.574423</v>
      </c>
      <c r="G15" s="257"/>
      <c r="H15" s="83">
        <v>2019</v>
      </c>
      <c r="I15" s="276">
        <v>679014.1542770001</v>
      </c>
      <c r="J15" s="276">
        <v>64997.357568</v>
      </c>
      <c r="K15" s="276">
        <v>1617.019441</v>
      </c>
      <c r="L15" s="276">
        <v>224664.798175</v>
      </c>
      <c r="M15" s="276">
        <v>9.016774000000002</v>
      </c>
      <c r="N15" s="276">
        <v>3755.574606</v>
      </c>
      <c r="O15" s="276">
        <f t="shared" si="0"/>
        <v>974057.920841</v>
      </c>
    </row>
    <row r="16" spans="2:15" ht="18">
      <c r="B16" s="83"/>
      <c r="C16" s="213"/>
      <c r="E16" s="83"/>
      <c r="F16" s="213"/>
      <c r="G16" s="257"/>
      <c r="H16" s="83"/>
      <c r="I16" s="276"/>
      <c r="J16" s="276"/>
      <c r="K16" s="276"/>
      <c r="L16" s="276"/>
      <c r="M16" s="276"/>
      <c r="N16" s="276"/>
      <c r="O16" s="276"/>
    </row>
    <row r="17" spans="2:8" ht="18">
      <c r="B17" s="56" t="s">
        <v>155</v>
      </c>
      <c r="E17" s="56" t="s">
        <v>155</v>
      </c>
      <c r="H17" s="56" t="s">
        <v>155</v>
      </c>
    </row>
    <row r="18" spans="2:8" ht="18">
      <c r="B18" s="56" t="s">
        <v>259</v>
      </c>
      <c r="E18" s="56" t="s">
        <v>259</v>
      </c>
      <c r="H18" s="56" t="s">
        <v>259</v>
      </c>
    </row>
    <row r="19" spans="2:8" ht="18">
      <c r="B19" s="56" t="s">
        <v>109</v>
      </c>
      <c r="E19" s="56" t="s">
        <v>109</v>
      </c>
      <c r="H19" s="56" t="s">
        <v>109</v>
      </c>
    </row>
    <row r="23" spans="2:10" s="275" customFormat="1" ht="15" customHeight="1">
      <c r="B23" s="467" t="s">
        <v>453</v>
      </c>
      <c r="C23" s="467"/>
      <c r="D23" s="467"/>
      <c r="E23" s="467"/>
      <c r="F23" s="279"/>
      <c r="G23" s="467" t="s">
        <v>243</v>
      </c>
      <c r="H23" s="467"/>
      <c r="I23" s="467"/>
      <c r="J23" s="467"/>
    </row>
    <row r="24" spans="2:10" s="275" customFormat="1" ht="15" customHeight="1">
      <c r="B24" s="470" t="str">
        <f>B4</f>
        <v>Enero - diciembre, 2011 - 2019</v>
      </c>
      <c r="C24" s="469"/>
      <c r="D24" s="469"/>
      <c r="E24" s="469"/>
      <c r="F24" s="279"/>
      <c r="G24" s="470" t="str">
        <f>B4</f>
        <v>Enero - diciembre, 2011 - 2019</v>
      </c>
      <c r="H24" s="469"/>
      <c r="I24" s="469"/>
      <c r="J24" s="469"/>
    </row>
    <row r="25" spans="2:10" ht="30">
      <c r="B25" s="469" t="s">
        <v>384</v>
      </c>
      <c r="C25" s="469"/>
      <c r="D25" s="469"/>
      <c r="E25" s="469"/>
      <c r="F25" s="279"/>
      <c r="G25" s="279"/>
      <c r="H25" s="304" t="s">
        <v>384</v>
      </c>
      <c r="I25" s="304" t="s">
        <v>78</v>
      </c>
      <c r="J25" s="304" t="s">
        <v>362</v>
      </c>
    </row>
    <row r="26" spans="2:10" ht="45">
      <c r="B26" s="342" t="s">
        <v>0</v>
      </c>
      <c r="C26" s="342" t="s">
        <v>244</v>
      </c>
      <c r="D26" s="342" t="s">
        <v>245</v>
      </c>
      <c r="E26" s="342" t="s">
        <v>246</v>
      </c>
      <c r="F26" s="27"/>
      <c r="G26" s="342" t="s">
        <v>0</v>
      </c>
      <c r="H26" s="342" t="s">
        <v>243</v>
      </c>
      <c r="I26" s="342" t="s">
        <v>171</v>
      </c>
      <c r="J26" s="342" t="s">
        <v>383</v>
      </c>
    </row>
    <row r="27" spans="2:10" ht="18">
      <c r="B27" s="83">
        <v>2011</v>
      </c>
      <c r="C27" s="278">
        <v>952540</v>
      </c>
      <c r="D27" s="278">
        <v>147939</v>
      </c>
      <c r="E27" s="278">
        <f>SUM(C27:D27)</f>
        <v>1100479</v>
      </c>
      <c r="F27" s="27"/>
      <c r="G27" s="83">
        <v>2011</v>
      </c>
      <c r="H27" s="278">
        <v>1024809</v>
      </c>
      <c r="I27" s="276">
        <v>631.423551</v>
      </c>
      <c r="J27" s="309">
        <v>3.218290942636637</v>
      </c>
    </row>
    <row r="28" spans="2:10" ht="18">
      <c r="B28" s="83">
        <v>2012</v>
      </c>
      <c r="C28" s="278">
        <v>988876</v>
      </c>
      <c r="D28" s="278">
        <v>179450</v>
      </c>
      <c r="E28" s="278">
        <f aca="true" t="shared" si="1" ref="E28:E35">SUM(C28:D28)</f>
        <v>1168326</v>
      </c>
      <c r="F28" s="27"/>
      <c r="G28" s="83">
        <v>2012</v>
      </c>
      <c r="H28" s="278">
        <v>1109620</v>
      </c>
      <c r="I28" s="276">
        <v>703.876825</v>
      </c>
      <c r="J28" s="309">
        <v>7.07230468361757</v>
      </c>
    </row>
    <row r="29" spans="2:10" ht="18">
      <c r="B29" s="83">
        <v>2013</v>
      </c>
      <c r="C29" s="278">
        <v>1067297</v>
      </c>
      <c r="D29" s="278">
        <v>172367</v>
      </c>
      <c r="E29" s="278">
        <f t="shared" si="1"/>
        <v>1239664</v>
      </c>
      <c r="F29" s="27"/>
      <c r="G29" s="83">
        <v>2013</v>
      </c>
      <c r="H29" s="278">
        <v>1115434</v>
      </c>
      <c r="I29" s="276">
        <v>707.889464</v>
      </c>
      <c r="J29" s="309">
        <v>-3.11764329252453</v>
      </c>
    </row>
    <row r="30" spans="2:10" ht="18">
      <c r="B30" s="83">
        <v>2014</v>
      </c>
      <c r="C30" s="278">
        <v>1349822</v>
      </c>
      <c r="D30" s="278">
        <v>185676</v>
      </c>
      <c r="E30" s="278">
        <f t="shared" si="1"/>
        <v>1535498</v>
      </c>
      <c r="F30" s="27"/>
      <c r="G30" s="83">
        <v>2014</v>
      </c>
      <c r="H30" s="278">
        <v>1120784</v>
      </c>
      <c r="I30" s="276">
        <v>760.219143</v>
      </c>
      <c r="J30" s="309">
        <v>3.243394897380525</v>
      </c>
    </row>
    <row r="31" spans="2:10" ht="18">
      <c r="B31" s="83">
        <v>2015</v>
      </c>
      <c r="C31" s="278">
        <v>1467647</v>
      </c>
      <c r="D31" s="278">
        <v>182493</v>
      </c>
      <c r="E31" s="278">
        <f t="shared" si="1"/>
        <v>1650140</v>
      </c>
      <c r="F31" s="215"/>
      <c r="G31" s="83">
        <v>2015</v>
      </c>
      <c r="H31" s="278">
        <v>1124019</v>
      </c>
      <c r="I31" s="276">
        <v>885.400593</v>
      </c>
      <c r="J31" s="309">
        <v>13.381783778398383</v>
      </c>
    </row>
    <row r="32" spans="2:10" ht="18">
      <c r="B32" s="83">
        <v>2016</v>
      </c>
      <c r="C32" s="278">
        <v>1457342</v>
      </c>
      <c r="D32" s="278">
        <v>232191</v>
      </c>
      <c r="E32" s="278">
        <f t="shared" si="1"/>
        <v>1689533</v>
      </c>
      <c r="F32" s="215"/>
      <c r="G32" s="83">
        <v>2016</v>
      </c>
      <c r="H32" s="278">
        <v>1152419</v>
      </c>
      <c r="I32" s="276">
        <v>1068.343522</v>
      </c>
      <c r="J32" s="309">
        <v>17.35086623554598</v>
      </c>
    </row>
    <row r="33" spans="2:10" ht="18">
      <c r="B33" s="83">
        <v>2017</v>
      </c>
      <c r="C33" s="278">
        <v>1410351</v>
      </c>
      <c r="D33" s="278">
        <v>233342</v>
      </c>
      <c r="E33" s="278">
        <f t="shared" si="1"/>
        <v>1643693</v>
      </c>
      <c r="F33" s="215"/>
      <c r="G33" s="83">
        <v>2017</v>
      </c>
      <c r="H33" s="278">
        <v>1185501</v>
      </c>
      <c r="I33" s="276">
        <v>1201.665224</v>
      </c>
      <c r="J33" s="309">
        <v>6.071055509324652</v>
      </c>
    </row>
    <row r="34" spans="2:10" ht="18">
      <c r="B34" s="83">
        <v>2018</v>
      </c>
      <c r="C34" s="278">
        <v>1399956</v>
      </c>
      <c r="D34" s="278">
        <v>210593</v>
      </c>
      <c r="E34" s="278">
        <f t="shared" si="1"/>
        <v>1610549</v>
      </c>
      <c r="G34" s="83">
        <v>2018</v>
      </c>
      <c r="H34" s="278">
        <v>1338396</v>
      </c>
      <c r="I34" s="276">
        <v>1508.08062</v>
      </c>
      <c r="J34" s="309">
        <v>19.637757751302388</v>
      </c>
    </row>
    <row r="35" spans="2:10" ht="18">
      <c r="B35" s="83">
        <v>2019</v>
      </c>
      <c r="C35" s="278">
        <v>1358293</v>
      </c>
      <c r="D35" s="278">
        <v>234102</v>
      </c>
      <c r="E35" s="278">
        <f t="shared" si="1"/>
        <v>1592395</v>
      </c>
      <c r="G35" s="83">
        <v>2019</v>
      </c>
      <c r="H35" s="278">
        <v>1366715</v>
      </c>
      <c r="I35" s="276">
        <v>1488.017896</v>
      </c>
      <c r="J35" s="309">
        <v>-4.792071589673608</v>
      </c>
    </row>
    <row r="36" spans="7:10" ht="18">
      <c r="G36" s="83"/>
      <c r="H36" s="278"/>
      <c r="I36" s="276"/>
      <c r="J36" s="309"/>
    </row>
    <row r="37" spans="2:7" ht="18">
      <c r="B37" s="56" t="s">
        <v>155</v>
      </c>
      <c r="E37" s="56"/>
      <c r="G37" s="56" t="s">
        <v>155</v>
      </c>
    </row>
    <row r="38" spans="2:7" ht="18">
      <c r="B38" s="56" t="s">
        <v>109</v>
      </c>
      <c r="E38" s="56"/>
      <c r="G38" s="56" t="s">
        <v>109</v>
      </c>
    </row>
  </sheetData>
  <sheetProtection/>
  <mergeCells count="14">
    <mergeCell ref="B25:E25"/>
    <mergeCell ref="B4:C4"/>
    <mergeCell ref="E4:F4"/>
    <mergeCell ref="H4:O4"/>
    <mergeCell ref="G23:J23"/>
    <mergeCell ref="G24:J24"/>
    <mergeCell ref="B23:E23"/>
    <mergeCell ref="B24:E24"/>
    <mergeCell ref="B3:C3"/>
    <mergeCell ref="E3:F3"/>
    <mergeCell ref="H3:O3"/>
    <mergeCell ref="B5:C5"/>
    <mergeCell ref="E5:F5"/>
    <mergeCell ref="H5:O5"/>
  </mergeCells>
  <printOptions/>
  <pageMargins left="0.7086614173228347" right="0.24" top="0.7480314960629921" bottom="0.7480314960629921" header="0.31496062992125984" footer="0.31496062992125984"/>
  <pageSetup fitToHeight="1" fitToWidth="1" horizontalDpi="600" verticalDpi="600" orientation="landscape" scale="64" r:id="rId2"/>
  <ignoredErrors>
    <ignoredError sqref="E27:E35 O7:O15" formulaRange="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1:Y21"/>
  <sheetViews>
    <sheetView showGridLines="0" showRowColHeaders="0" zoomScale="90" zoomScaleNormal="90" zoomScalePageLayoutView="0" workbookViewId="0" topLeftCell="A1">
      <pane xSplit="2" ySplit="6" topLeftCell="C7" activePane="bottomRight" state="frozen"/>
      <selection pane="topLeft" activeCell="A1" sqref="A1:J1"/>
      <selection pane="topRight" activeCell="A1" sqref="A1:J1"/>
      <selection pane="bottomLeft" activeCell="A1" sqref="A1:J1"/>
      <selection pane="bottomRight" activeCell="N31" sqref="N31"/>
    </sheetView>
  </sheetViews>
  <sheetFormatPr defaultColWidth="11.421875" defaultRowHeight="15"/>
  <cols>
    <col min="1" max="1" width="7.57421875" style="28" customWidth="1"/>
    <col min="2" max="2" width="11.421875" style="28" customWidth="1"/>
    <col min="3" max="3" width="16.28125" style="28" customWidth="1"/>
    <col min="4" max="4" width="16.57421875" style="28" customWidth="1"/>
    <col min="5" max="5" width="16.00390625" style="28" customWidth="1"/>
    <col min="6" max="6" width="5.421875" style="28" customWidth="1"/>
    <col min="7" max="7" width="12.28125" style="28" customWidth="1"/>
    <col min="8" max="8" width="11.421875" style="28" customWidth="1"/>
    <col min="9" max="9" width="14.57421875" style="28" customWidth="1"/>
    <col min="10" max="10" width="13.28125" style="28" customWidth="1"/>
    <col min="11" max="11" width="5.421875" style="28" customWidth="1"/>
    <col min="12" max="15" width="13.00390625" style="28" customWidth="1"/>
    <col min="16" max="16" width="5.421875" style="28" customWidth="1"/>
    <col min="17" max="17" width="11.421875" style="28" customWidth="1"/>
    <col min="18" max="18" width="13.421875" style="28" customWidth="1"/>
    <col min="19" max="19" width="16.57421875" style="28" customWidth="1"/>
    <col min="20" max="23" width="13.421875" style="28" customWidth="1"/>
    <col min="24" max="24" width="11.421875" style="28" customWidth="1"/>
    <col min="25" max="25" width="12.7109375" style="28" customWidth="1"/>
    <col min="26" max="16384" width="11.421875" style="28" customWidth="1"/>
  </cols>
  <sheetData>
    <row r="1" ht="15">
      <c r="A1" s="37"/>
    </row>
    <row r="2" ht="14.25">
      <c r="A2" s="204"/>
    </row>
    <row r="3" spans="1:25" s="281" customFormat="1" ht="18">
      <c r="A3" s="280"/>
      <c r="B3" s="471" t="s">
        <v>232</v>
      </c>
      <c r="C3" s="471" t="s">
        <v>124</v>
      </c>
      <c r="D3" s="471"/>
      <c r="E3" s="471"/>
      <c r="G3" s="471" t="s">
        <v>67</v>
      </c>
      <c r="H3" s="471"/>
      <c r="I3" s="471"/>
      <c r="J3" s="471"/>
      <c r="L3" s="471" t="s">
        <v>67</v>
      </c>
      <c r="M3" s="471"/>
      <c r="N3" s="471"/>
      <c r="O3" s="471"/>
      <c r="Q3" s="471" t="s">
        <v>242</v>
      </c>
      <c r="R3" s="471"/>
      <c r="S3" s="471"/>
      <c r="T3" s="471"/>
      <c r="U3" s="471"/>
      <c r="V3" s="471"/>
      <c r="W3" s="471"/>
      <c r="X3" s="471"/>
      <c r="Y3" s="471"/>
    </row>
    <row r="4" spans="1:25" s="281" customFormat="1" ht="15" customHeight="1">
      <c r="A4" s="280"/>
      <c r="B4" s="472" t="s">
        <v>416</v>
      </c>
      <c r="C4" s="472"/>
      <c r="D4" s="472"/>
      <c r="E4" s="472"/>
      <c r="G4" s="472" t="str">
        <f>B4</f>
        <v>Enero - diciembre, 2010 - 2019</v>
      </c>
      <c r="H4" s="472"/>
      <c r="I4" s="472"/>
      <c r="J4" s="472"/>
      <c r="L4" s="472" t="str">
        <f>B4</f>
        <v>Enero - diciembre, 2010 - 2019</v>
      </c>
      <c r="M4" s="472"/>
      <c r="N4" s="472"/>
      <c r="O4" s="472"/>
      <c r="Q4" s="472" t="str">
        <f>B4</f>
        <v>Enero - diciembre, 2010 - 2019</v>
      </c>
      <c r="R4" s="472"/>
      <c r="S4" s="472"/>
      <c r="T4" s="472"/>
      <c r="U4" s="472"/>
      <c r="V4" s="472"/>
      <c r="W4" s="472"/>
      <c r="X4" s="472"/>
      <c r="Y4" s="472"/>
    </row>
    <row r="5" spans="1:25" s="281" customFormat="1" ht="15" customHeight="1">
      <c r="A5" s="280"/>
      <c r="B5" s="472" t="s">
        <v>123</v>
      </c>
      <c r="C5" s="472"/>
      <c r="D5" s="472"/>
      <c r="E5" s="472"/>
      <c r="G5" s="473" t="s">
        <v>15</v>
      </c>
      <c r="H5" s="473"/>
      <c r="I5" s="473"/>
      <c r="J5" s="473"/>
      <c r="L5" s="473" t="s">
        <v>15</v>
      </c>
      <c r="M5" s="473"/>
      <c r="N5" s="473"/>
      <c r="O5" s="473"/>
      <c r="Q5" s="472" t="s">
        <v>15</v>
      </c>
      <c r="R5" s="472"/>
      <c r="S5" s="472"/>
      <c r="T5" s="472"/>
      <c r="U5" s="472"/>
      <c r="V5" s="472"/>
      <c r="W5" s="472"/>
      <c r="X5" s="472"/>
      <c r="Y5" s="472"/>
    </row>
    <row r="6" spans="1:25" ht="75">
      <c r="A6" s="204"/>
      <c r="B6" s="343" t="s">
        <v>0</v>
      </c>
      <c r="C6" s="344" t="s">
        <v>122</v>
      </c>
      <c r="D6" s="344" t="s">
        <v>121</v>
      </c>
      <c r="E6" s="345" t="s">
        <v>66</v>
      </c>
      <c r="F6" s="346"/>
      <c r="G6" s="343" t="s">
        <v>0</v>
      </c>
      <c r="H6" s="344" t="s">
        <v>16</v>
      </c>
      <c r="I6" s="344" t="s">
        <v>308</v>
      </c>
      <c r="J6" s="345" t="s">
        <v>68</v>
      </c>
      <c r="K6" s="346"/>
      <c r="L6" s="343" t="s">
        <v>0</v>
      </c>
      <c r="M6" s="344" t="s">
        <v>16</v>
      </c>
      <c r="N6" s="344" t="s">
        <v>17</v>
      </c>
      <c r="O6" s="345" t="s">
        <v>18</v>
      </c>
      <c r="P6" s="346"/>
      <c r="Q6" s="343" t="s">
        <v>0</v>
      </c>
      <c r="R6" s="344" t="s">
        <v>69</v>
      </c>
      <c r="S6" s="343" t="s">
        <v>70</v>
      </c>
      <c r="T6" s="344" t="s">
        <v>71</v>
      </c>
      <c r="U6" s="343" t="s">
        <v>72</v>
      </c>
      <c r="V6" s="344" t="s">
        <v>73</v>
      </c>
      <c r="W6" s="343" t="s">
        <v>74</v>
      </c>
      <c r="X6" s="344" t="s">
        <v>309</v>
      </c>
      <c r="Y6" s="347" t="s">
        <v>380</v>
      </c>
    </row>
    <row r="7" spans="1:25" ht="18">
      <c r="A7" s="204"/>
      <c r="B7" s="146">
        <v>2010</v>
      </c>
      <c r="C7" s="205">
        <v>10746870</v>
      </c>
      <c r="D7" s="205">
        <v>10614620</v>
      </c>
      <c r="E7" s="205">
        <v>132250</v>
      </c>
      <c r="G7" s="146">
        <v>2010</v>
      </c>
      <c r="H7" s="206">
        <v>14625.372952999998</v>
      </c>
      <c r="I7" s="206">
        <v>6903.532784</v>
      </c>
      <c r="J7" s="206">
        <v>7721.840168999999</v>
      </c>
      <c r="L7" s="146">
        <v>2010</v>
      </c>
      <c r="M7" s="206">
        <v>14625.372953000002</v>
      </c>
      <c r="N7" s="206">
        <v>8752.94424</v>
      </c>
      <c r="O7" s="206">
        <v>5872.428713</v>
      </c>
      <c r="Q7" s="179">
        <v>2010</v>
      </c>
      <c r="R7" s="206">
        <v>14625.372953</v>
      </c>
      <c r="S7" s="206">
        <v>2319.9521640000003</v>
      </c>
      <c r="T7" s="206">
        <v>1829.7345540000001</v>
      </c>
      <c r="U7" s="206">
        <v>3129.2812989999998</v>
      </c>
      <c r="V7" s="206">
        <v>7330.050681999999</v>
      </c>
      <c r="W7" s="206">
        <v>16.354254</v>
      </c>
      <c r="X7" s="207" t="s">
        <v>134</v>
      </c>
      <c r="Y7" s="28" t="s">
        <v>134</v>
      </c>
    </row>
    <row r="8" spans="1:25" ht="18">
      <c r="A8" s="204"/>
      <c r="B8" s="179">
        <v>2011</v>
      </c>
      <c r="C8" s="205">
        <v>14859606</v>
      </c>
      <c r="D8" s="205">
        <v>14633911</v>
      </c>
      <c r="E8" s="205">
        <v>225695</v>
      </c>
      <c r="G8" s="146">
        <v>2011</v>
      </c>
      <c r="H8" s="206">
        <v>22983.931583999998</v>
      </c>
      <c r="I8" s="206">
        <v>11756.209764</v>
      </c>
      <c r="J8" s="206">
        <v>11227.721819999999</v>
      </c>
      <c r="L8" s="146">
        <v>2011</v>
      </c>
      <c r="M8" s="206">
        <v>22983.931583999998</v>
      </c>
      <c r="N8" s="206">
        <v>12715.580269</v>
      </c>
      <c r="O8" s="206">
        <v>10268.351315</v>
      </c>
      <c r="Q8" s="179">
        <v>2011</v>
      </c>
      <c r="R8" s="206">
        <v>22983.931583999998</v>
      </c>
      <c r="S8" s="206">
        <v>4979.667715</v>
      </c>
      <c r="T8" s="206">
        <v>1965.602983</v>
      </c>
      <c r="U8" s="206">
        <v>5473.287294</v>
      </c>
      <c r="V8" s="206">
        <v>10528.571669</v>
      </c>
      <c r="W8" s="206">
        <v>36.801923</v>
      </c>
      <c r="X8" s="207" t="s">
        <v>134</v>
      </c>
      <c r="Y8" s="28" t="s">
        <v>134</v>
      </c>
    </row>
    <row r="9" spans="1:25" ht="18">
      <c r="A9" s="204"/>
      <c r="B9" s="179">
        <v>2012</v>
      </c>
      <c r="C9" s="205">
        <v>24398369</v>
      </c>
      <c r="D9" s="205">
        <v>24166499</v>
      </c>
      <c r="E9" s="205">
        <v>231870</v>
      </c>
      <c r="G9" s="146">
        <v>2012</v>
      </c>
      <c r="H9" s="206">
        <v>31214.521015000002</v>
      </c>
      <c r="I9" s="206">
        <v>22524.804293</v>
      </c>
      <c r="J9" s="206">
        <v>8689.716722000001</v>
      </c>
      <c r="L9" s="146">
        <v>2012</v>
      </c>
      <c r="M9" s="206">
        <v>31214.521015</v>
      </c>
      <c r="N9" s="206">
        <v>20338.187264</v>
      </c>
      <c r="O9" s="206">
        <v>10876.333750999998</v>
      </c>
      <c r="Q9" s="179">
        <v>2012</v>
      </c>
      <c r="R9" s="206">
        <v>31214.521015000002</v>
      </c>
      <c r="S9" s="206">
        <v>4981.920305</v>
      </c>
      <c r="T9" s="206">
        <v>5971.399654</v>
      </c>
      <c r="U9" s="206">
        <v>11628.556622</v>
      </c>
      <c r="V9" s="206">
        <v>8372.383246000001</v>
      </c>
      <c r="W9" s="206">
        <v>260.261188</v>
      </c>
      <c r="X9" s="207" t="s">
        <v>134</v>
      </c>
      <c r="Y9" s="28" t="s">
        <v>134</v>
      </c>
    </row>
    <row r="10" spans="1:25" ht="18">
      <c r="A10" s="204"/>
      <c r="B10" s="179">
        <v>2013</v>
      </c>
      <c r="C10" s="205">
        <v>40667210</v>
      </c>
      <c r="D10" s="205">
        <v>40406117</v>
      </c>
      <c r="E10" s="205">
        <v>261093</v>
      </c>
      <c r="G10" s="146">
        <v>2013</v>
      </c>
      <c r="H10" s="206">
        <v>34816.324848</v>
      </c>
      <c r="I10" s="206">
        <v>24079.360684999996</v>
      </c>
      <c r="J10" s="206">
        <v>10736.964163</v>
      </c>
      <c r="L10" s="146">
        <v>2013</v>
      </c>
      <c r="M10" s="206">
        <v>34816.324848000004</v>
      </c>
      <c r="N10" s="206">
        <v>21965.080788</v>
      </c>
      <c r="O10" s="206">
        <v>12851.24406</v>
      </c>
      <c r="Q10" s="179">
        <v>2013</v>
      </c>
      <c r="R10" s="206">
        <v>34816.324848000004</v>
      </c>
      <c r="S10" s="206">
        <v>6509.449672999999</v>
      </c>
      <c r="T10" s="206">
        <v>7005.634592</v>
      </c>
      <c r="U10" s="206">
        <v>10831.83484</v>
      </c>
      <c r="V10" s="206">
        <v>10320.185723999999</v>
      </c>
      <c r="W10" s="206">
        <v>149.22001899999998</v>
      </c>
      <c r="X10" s="207" t="s">
        <v>134</v>
      </c>
      <c r="Y10" s="28" t="s">
        <v>134</v>
      </c>
    </row>
    <row r="11" spans="1:25" ht="18">
      <c r="A11" s="204"/>
      <c r="B11" s="179">
        <v>2014</v>
      </c>
      <c r="C11" s="205">
        <v>44463733</v>
      </c>
      <c r="D11" s="205">
        <v>44294672</v>
      </c>
      <c r="E11" s="205">
        <v>169061</v>
      </c>
      <c r="G11" s="146">
        <v>2014</v>
      </c>
      <c r="H11" s="206">
        <v>24835.778258</v>
      </c>
      <c r="I11" s="206">
        <v>20473.311317</v>
      </c>
      <c r="J11" s="206">
        <v>4362.466941</v>
      </c>
      <c r="L11" s="146">
        <v>2014</v>
      </c>
      <c r="M11" s="206">
        <v>24835.778258000002</v>
      </c>
      <c r="N11" s="206">
        <v>17746.493222</v>
      </c>
      <c r="O11" s="206">
        <v>7089.285036</v>
      </c>
      <c r="Q11" s="179">
        <v>2014</v>
      </c>
      <c r="R11" s="206">
        <v>24835.778258</v>
      </c>
      <c r="S11" s="206">
        <v>4615.213596</v>
      </c>
      <c r="T11" s="206">
        <v>2008.092085</v>
      </c>
      <c r="U11" s="206">
        <v>13578.004068</v>
      </c>
      <c r="V11" s="206">
        <v>4279.0092349999995</v>
      </c>
      <c r="W11" s="206">
        <v>355.459274</v>
      </c>
      <c r="X11" s="207" t="s">
        <v>134</v>
      </c>
      <c r="Y11" s="28" t="s">
        <v>134</v>
      </c>
    </row>
    <row r="12" spans="1:25" ht="18">
      <c r="A12" s="204"/>
      <c r="B12" s="179">
        <v>2015</v>
      </c>
      <c r="C12" s="205">
        <v>63447356</v>
      </c>
      <c r="D12" s="205">
        <v>63175201</v>
      </c>
      <c r="E12" s="205">
        <v>272155</v>
      </c>
      <c r="G12" s="146">
        <v>2015</v>
      </c>
      <c r="H12" s="206">
        <v>29438.570393</v>
      </c>
      <c r="I12" s="206">
        <v>23346.665579</v>
      </c>
      <c r="J12" s="206">
        <v>6091.9048139999995</v>
      </c>
      <c r="L12" s="146">
        <v>2015</v>
      </c>
      <c r="M12" s="206">
        <v>29438.570392999998</v>
      </c>
      <c r="N12" s="206">
        <v>21500.553130999997</v>
      </c>
      <c r="O12" s="206">
        <v>7938.017262</v>
      </c>
      <c r="Q12" s="179">
        <v>2015</v>
      </c>
      <c r="R12" s="206">
        <v>29438.570392999995</v>
      </c>
      <c r="S12" s="206">
        <v>6789.477968</v>
      </c>
      <c r="T12" s="206">
        <v>3274.743892</v>
      </c>
      <c r="U12" s="206">
        <v>12813.868937</v>
      </c>
      <c r="V12" s="206">
        <v>5848.9167959999995</v>
      </c>
      <c r="W12" s="206">
        <v>711.5627999999999</v>
      </c>
      <c r="X12" s="207" t="s">
        <v>134</v>
      </c>
      <c r="Y12" s="28" t="s">
        <v>134</v>
      </c>
    </row>
    <row r="13" spans="1:25" ht="18">
      <c r="A13" s="204"/>
      <c r="B13" s="179">
        <v>2016</v>
      </c>
      <c r="C13" s="205">
        <v>44309969</v>
      </c>
      <c r="D13" s="205">
        <v>43989224</v>
      </c>
      <c r="E13" s="205">
        <v>320745</v>
      </c>
      <c r="G13" s="146">
        <v>2016</v>
      </c>
      <c r="H13" s="206">
        <v>30806.201757</v>
      </c>
      <c r="I13" s="206">
        <v>21735.101821</v>
      </c>
      <c r="J13" s="206">
        <v>9071.099935999999</v>
      </c>
      <c r="L13" s="146">
        <v>2016</v>
      </c>
      <c r="M13" s="206">
        <v>30806.201756999995</v>
      </c>
      <c r="N13" s="206">
        <v>21533.614439999998</v>
      </c>
      <c r="O13" s="206">
        <v>9272.587317</v>
      </c>
      <c r="Q13" s="146">
        <v>2016</v>
      </c>
      <c r="R13" s="206">
        <v>30806.201757000003</v>
      </c>
      <c r="S13" s="206">
        <v>6223.715542</v>
      </c>
      <c r="T13" s="206">
        <v>1797.726535</v>
      </c>
      <c r="U13" s="206">
        <v>13725.329570000002</v>
      </c>
      <c r="V13" s="206">
        <v>8961.958824000001</v>
      </c>
      <c r="W13" s="206">
        <v>97.47128599999999</v>
      </c>
      <c r="X13" s="207" t="s">
        <v>134</v>
      </c>
      <c r="Y13" s="28" t="s">
        <v>134</v>
      </c>
    </row>
    <row r="14" spans="2:25" ht="18">
      <c r="B14" s="179">
        <v>2017</v>
      </c>
      <c r="C14" s="205">
        <v>44227410</v>
      </c>
      <c r="D14" s="205">
        <v>43899045</v>
      </c>
      <c r="E14" s="205">
        <v>328365</v>
      </c>
      <c r="G14" s="146">
        <v>2017</v>
      </c>
      <c r="H14" s="206">
        <v>52801.42603</v>
      </c>
      <c r="I14" s="206">
        <v>39236.877429</v>
      </c>
      <c r="J14" s="206">
        <v>13564.548600999999</v>
      </c>
      <c r="L14" s="146">
        <v>2017</v>
      </c>
      <c r="M14" s="206">
        <v>52801.42603</v>
      </c>
      <c r="N14" s="206">
        <v>35302.757301000005</v>
      </c>
      <c r="O14" s="206">
        <v>17498.668729</v>
      </c>
      <c r="Q14" s="146">
        <v>2017</v>
      </c>
      <c r="R14" s="206">
        <v>52801.42603</v>
      </c>
      <c r="S14" s="208">
        <v>5904.330182</v>
      </c>
      <c r="T14" s="208">
        <v>1242.277921</v>
      </c>
      <c r="U14" s="208">
        <v>30329.589786</v>
      </c>
      <c r="V14" s="208">
        <v>13309.043924</v>
      </c>
      <c r="W14" s="208">
        <v>282.302849</v>
      </c>
      <c r="X14" s="208">
        <v>1733.8813679999998</v>
      </c>
      <c r="Y14" s="28" t="s">
        <v>134</v>
      </c>
    </row>
    <row r="15" spans="2:25" ht="18">
      <c r="B15" s="179">
        <v>2018</v>
      </c>
      <c r="C15" s="205">
        <v>59959771</v>
      </c>
      <c r="D15" s="205">
        <v>59592946</v>
      </c>
      <c r="E15" s="205">
        <v>366825</v>
      </c>
      <c r="G15" s="146">
        <v>2018</v>
      </c>
      <c r="H15" s="206">
        <v>88083.730843</v>
      </c>
      <c r="I15" s="206">
        <v>54791.664798</v>
      </c>
      <c r="J15" s="206">
        <v>33292.066045</v>
      </c>
      <c r="L15" s="146">
        <v>2018</v>
      </c>
      <c r="M15" s="206">
        <v>88083.730843</v>
      </c>
      <c r="N15" s="206">
        <v>55832.369968</v>
      </c>
      <c r="O15" s="206">
        <v>32251.360875</v>
      </c>
      <c r="Q15" s="179">
        <v>2018</v>
      </c>
      <c r="R15" s="206">
        <v>88083.730843</v>
      </c>
      <c r="S15" s="206">
        <v>8301.10311</v>
      </c>
      <c r="T15" s="206">
        <v>513.670608</v>
      </c>
      <c r="U15" s="206">
        <v>42936.749350000006</v>
      </c>
      <c r="V15" s="206">
        <v>32628.488935</v>
      </c>
      <c r="W15" s="206">
        <v>172.709574</v>
      </c>
      <c r="X15" s="206">
        <v>3531.009266</v>
      </c>
      <c r="Y15" s="28" t="s">
        <v>134</v>
      </c>
    </row>
    <row r="16" spans="2:25" ht="18">
      <c r="B16" s="179">
        <v>2019</v>
      </c>
      <c r="C16" s="205">
        <v>57418964</v>
      </c>
      <c r="D16" s="205">
        <v>56353967</v>
      </c>
      <c r="E16" s="205">
        <v>1064997</v>
      </c>
      <c r="G16" s="146">
        <v>2019</v>
      </c>
      <c r="H16" s="206">
        <v>105766.312305</v>
      </c>
      <c r="I16" s="206">
        <v>64799.655850999996</v>
      </c>
      <c r="J16" s="206">
        <v>40966.656453999996</v>
      </c>
      <c r="L16" s="146">
        <v>2019</v>
      </c>
      <c r="M16" s="206">
        <v>105766.312305</v>
      </c>
      <c r="N16" s="206">
        <v>70776.414727</v>
      </c>
      <c r="O16" s="206">
        <v>34989.897578000004</v>
      </c>
      <c r="Q16" s="146">
        <v>2019</v>
      </c>
      <c r="R16" s="206">
        <v>105766.31230499998</v>
      </c>
      <c r="S16" s="206">
        <v>15855.653827</v>
      </c>
      <c r="T16" s="206">
        <v>75.989136</v>
      </c>
      <c r="U16" s="206">
        <v>44023.376916</v>
      </c>
      <c r="V16" s="206">
        <v>39569.246667</v>
      </c>
      <c r="W16" s="206">
        <v>238.10747100000003</v>
      </c>
      <c r="X16" s="206">
        <v>5056.663066</v>
      </c>
      <c r="Y16" s="206">
        <v>947.275222</v>
      </c>
    </row>
    <row r="17" spans="2:25" ht="18">
      <c r="B17" s="27"/>
      <c r="C17" s="205"/>
      <c r="D17" s="205"/>
      <c r="E17" s="205"/>
      <c r="G17" s="147"/>
      <c r="H17" s="206"/>
      <c r="I17" s="206"/>
      <c r="J17" s="206"/>
      <c r="L17" s="147"/>
      <c r="M17" s="206"/>
      <c r="N17" s="206"/>
      <c r="O17" s="206"/>
      <c r="R17" s="209"/>
      <c r="S17" s="206"/>
      <c r="T17" s="206"/>
      <c r="U17" s="206"/>
      <c r="V17" s="206"/>
      <c r="W17" s="206"/>
      <c r="X17" s="206"/>
      <c r="Y17" s="206"/>
    </row>
    <row r="18" spans="2:17" ht="18">
      <c r="B18" s="27" t="s">
        <v>155</v>
      </c>
      <c r="C18" s="27"/>
      <c r="D18" s="210"/>
      <c r="E18" s="211"/>
      <c r="G18" s="27" t="s">
        <v>155</v>
      </c>
      <c r="H18" s="147"/>
      <c r="I18" s="147"/>
      <c r="J18" s="147"/>
      <c r="L18" s="27" t="s">
        <v>155</v>
      </c>
      <c r="M18" s="147"/>
      <c r="N18" s="147"/>
      <c r="O18" s="147"/>
      <c r="Q18" s="212" t="s">
        <v>155</v>
      </c>
    </row>
    <row r="19" spans="2:17" ht="18">
      <c r="B19" s="27" t="s">
        <v>109</v>
      </c>
      <c r="C19" s="27"/>
      <c r="D19" s="210"/>
      <c r="E19" s="211"/>
      <c r="G19" s="27" t="s">
        <v>109</v>
      </c>
      <c r="H19" s="147"/>
      <c r="I19" s="147"/>
      <c r="J19" s="147"/>
      <c r="L19" s="27" t="s">
        <v>109</v>
      </c>
      <c r="M19" s="147"/>
      <c r="N19" s="147"/>
      <c r="O19" s="147"/>
      <c r="Q19" s="212" t="s">
        <v>332</v>
      </c>
    </row>
    <row r="20" spans="2:17" ht="18">
      <c r="B20" s="27"/>
      <c r="C20" s="27"/>
      <c r="D20" s="210"/>
      <c r="E20" s="211"/>
      <c r="G20" s="147"/>
      <c r="H20" s="147"/>
      <c r="I20" s="147"/>
      <c r="J20" s="147"/>
      <c r="L20" s="147"/>
      <c r="M20" s="147"/>
      <c r="N20" s="147"/>
      <c r="O20" s="147"/>
      <c r="Q20" s="27" t="s">
        <v>109</v>
      </c>
    </row>
    <row r="21" spans="2:10" ht="18">
      <c r="B21" s="27"/>
      <c r="C21" s="27"/>
      <c r="D21" s="210"/>
      <c r="E21" s="211"/>
      <c r="G21" s="147"/>
      <c r="H21" s="147"/>
      <c r="I21" s="147"/>
      <c r="J21" s="147"/>
    </row>
    <row r="22" s="7" customFormat="1" ht="18"/>
    <row r="23" s="7" customFormat="1" ht="18"/>
    <row r="24" s="7" customFormat="1" ht="18"/>
    <row r="25" s="7" customFormat="1" ht="18"/>
    <row r="26" s="7" customFormat="1" ht="18"/>
    <row r="27" s="7" customFormat="1" ht="18"/>
    <row r="28" s="7" customFormat="1" ht="18"/>
    <row r="29" s="7" customFormat="1" ht="18"/>
    <row r="30" s="7" customFormat="1" ht="18"/>
    <row r="31" s="7" customFormat="1" ht="18"/>
    <row r="32" s="7" customFormat="1" ht="18"/>
    <row r="33" s="7" customFormat="1" ht="18"/>
    <row r="34" s="7" customFormat="1" ht="18"/>
    <row r="35" s="7" customFormat="1" ht="18"/>
    <row r="36" s="7" customFormat="1" ht="18"/>
    <row r="37" s="7" customFormat="1" ht="18"/>
    <row r="38" s="7" customFormat="1" ht="18"/>
    <row r="39" s="7" customFormat="1" ht="18"/>
    <row r="40" s="7" customFormat="1" ht="18"/>
    <row r="41" s="7" customFormat="1" ht="18"/>
    <row r="42" s="7" customFormat="1" ht="18"/>
    <row r="43" s="7" customFormat="1" ht="18"/>
  </sheetData>
  <sheetProtection/>
  <mergeCells count="12">
    <mergeCell ref="L5:O5"/>
    <mergeCell ref="G4:J4"/>
    <mergeCell ref="B3:E3"/>
    <mergeCell ref="B4:E4"/>
    <mergeCell ref="B5:E5"/>
    <mergeCell ref="L3:O3"/>
    <mergeCell ref="L4:O4"/>
    <mergeCell ref="Q3:Y3"/>
    <mergeCell ref="Q4:Y4"/>
    <mergeCell ref="Q5:Y5"/>
    <mergeCell ref="G3:J3"/>
    <mergeCell ref="G5:J5"/>
  </mergeCells>
  <printOptions/>
  <pageMargins left="0.7086614173228347" right="0.1968503937007874" top="0.7480314960629921" bottom="0.7480314960629921" header="0.31496062992125984" footer="0.31496062992125984"/>
  <pageSetup fitToHeight="1" fitToWidth="1" horizontalDpi="200" verticalDpi="2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M40"/>
  <sheetViews>
    <sheetView showGridLines="0" showRowColHeaders="0" zoomScalePageLayoutView="0" workbookViewId="0" topLeftCell="A1">
      <pane ySplit="6" topLeftCell="A7" activePane="bottomLeft" state="frozen"/>
      <selection pane="topLeft" activeCell="A1" sqref="A1:J1"/>
      <selection pane="bottomLeft" activeCell="A1" sqref="A1:J1"/>
    </sheetView>
  </sheetViews>
  <sheetFormatPr defaultColWidth="11.421875" defaultRowHeight="15"/>
  <cols>
    <col min="1" max="1" width="11.421875" style="39" customWidth="1"/>
    <col min="2" max="2" width="9.8515625" style="45" customWidth="1"/>
    <col min="3" max="3" width="14.00390625" style="39" customWidth="1"/>
    <col min="4" max="4" width="15.00390625" style="39" customWidth="1"/>
    <col min="5" max="5" width="13.421875" style="39" customWidth="1"/>
    <col min="6" max="6" width="14.140625" style="39" customWidth="1"/>
    <col min="7" max="7" width="1.1484375" style="45" customWidth="1"/>
    <col min="8" max="8" width="11.421875" style="39" customWidth="1"/>
    <col min="9" max="9" width="11.421875" style="32" customWidth="1"/>
    <col min="10" max="11" width="14.140625" style="32" customWidth="1"/>
    <col min="12" max="12" width="13.28125" style="32" customWidth="1"/>
    <col min="13" max="13" width="13.421875" style="32" customWidth="1"/>
    <col min="14" max="16384" width="11.421875" style="39" customWidth="1"/>
  </cols>
  <sheetData>
    <row r="1" spans="1:2" ht="15">
      <c r="A1" s="37"/>
      <c r="B1" s="151"/>
    </row>
    <row r="2" spans="1:2" ht="14.25">
      <c r="A2" s="166"/>
      <c r="B2" s="151"/>
    </row>
    <row r="3" spans="2:13" s="45" customFormat="1" ht="18">
      <c r="B3" s="475" t="s">
        <v>12</v>
      </c>
      <c r="C3" s="475"/>
      <c r="D3" s="475"/>
      <c r="E3" s="475"/>
      <c r="F3" s="475"/>
      <c r="G3" s="193"/>
      <c r="I3" s="275"/>
      <c r="J3" s="275"/>
      <c r="K3" s="275"/>
      <c r="L3" s="275"/>
      <c r="M3" s="275"/>
    </row>
    <row r="4" spans="2:13" s="45" customFormat="1" ht="15" customHeight="1">
      <c r="B4" s="474" t="s">
        <v>417</v>
      </c>
      <c r="C4" s="474"/>
      <c r="D4" s="474"/>
      <c r="E4" s="474"/>
      <c r="F4" s="474"/>
      <c r="G4" s="193"/>
      <c r="I4" s="275"/>
      <c r="J4" s="275"/>
      <c r="K4" s="275"/>
      <c r="L4" s="275"/>
      <c r="M4" s="275"/>
    </row>
    <row r="5" spans="2:13" s="45" customFormat="1" ht="25.5">
      <c r="B5" s="301"/>
      <c r="C5" s="305" t="s">
        <v>359</v>
      </c>
      <c r="D5" s="476" t="s">
        <v>78</v>
      </c>
      <c r="E5" s="477"/>
      <c r="F5" s="306" t="s">
        <v>360</v>
      </c>
      <c r="G5" s="193"/>
      <c r="I5" s="275"/>
      <c r="J5" s="275"/>
      <c r="K5" s="275"/>
      <c r="L5" s="275"/>
      <c r="M5" s="275"/>
    </row>
    <row r="6" spans="2:7" ht="54" customHeight="1">
      <c r="B6" s="348" t="s">
        <v>0</v>
      </c>
      <c r="C6" s="349" t="s">
        <v>159</v>
      </c>
      <c r="D6" s="349" t="s">
        <v>160</v>
      </c>
      <c r="E6" s="349" t="s">
        <v>161</v>
      </c>
      <c r="F6" s="350" t="s">
        <v>162</v>
      </c>
      <c r="G6" s="194"/>
    </row>
    <row r="7" spans="2:13" s="45" customFormat="1" ht="8.25" customHeight="1">
      <c r="B7" s="282"/>
      <c r="C7" s="282"/>
      <c r="D7" s="282"/>
      <c r="E7" s="282"/>
      <c r="F7" s="282"/>
      <c r="G7" s="195"/>
      <c r="I7" s="275"/>
      <c r="J7" s="275"/>
      <c r="K7" s="275"/>
      <c r="L7" s="275"/>
      <c r="M7" s="275"/>
    </row>
    <row r="8" spans="2:7" ht="18">
      <c r="B8" s="196">
        <v>2015</v>
      </c>
      <c r="C8" s="197">
        <v>73062</v>
      </c>
      <c r="D8" s="198">
        <v>3109.1621587699997</v>
      </c>
      <c r="E8" s="198">
        <v>140488.6622745</v>
      </c>
      <c r="F8" s="199">
        <v>45.18537634913132</v>
      </c>
      <c r="G8" s="200"/>
    </row>
    <row r="9" spans="2:7" ht="18">
      <c r="B9" s="196">
        <v>2016</v>
      </c>
      <c r="C9" s="197">
        <v>90274</v>
      </c>
      <c r="D9" s="198">
        <v>3250.0378831641324</v>
      </c>
      <c r="E9" s="198">
        <v>142966.15305639998</v>
      </c>
      <c r="F9" s="199">
        <v>43.98907280342613</v>
      </c>
      <c r="G9" s="201"/>
    </row>
    <row r="10" spans="2:7" ht="18">
      <c r="B10" s="196">
        <v>2017</v>
      </c>
      <c r="C10" s="197">
        <v>136135</v>
      </c>
      <c r="D10" s="198">
        <v>3360.374215367326</v>
      </c>
      <c r="E10" s="198">
        <v>163091.48707590002</v>
      </c>
      <c r="F10" s="199">
        <v>48.533727681300014</v>
      </c>
      <c r="G10" s="202"/>
    </row>
    <row r="11" spans="2:6" ht="18">
      <c r="B11" s="196">
        <v>2018</v>
      </c>
      <c r="C11" s="197">
        <v>63337</v>
      </c>
      <c r="D11" s="198">
        <v>3494.8861934901665</v>
      </c>
      <c r="E11" s="198">
        <v>191563.48124330002</v>
      </c>
      <c r="F11" s="199">
        <v>54.812509088313185</v>
      </c>
    </row>
    <row r="12" spans="2:6" ht="18">
      <c r="B12" s="196">
        <v>2019</v>
      </c>
      <c r="C12" s="197">
        <v>68480</v>
      </c>
      <c r="D12" s="198">
        <v>2919.884433002</v>
      </c>
      <c r="E12" s="198">
        <v>233481.740375385</v>
      </c>
      <c r="F12" s="199">
        <v>79.96266487003976</v>
      </c>
    </row>
    <row r="13" spans="3:6" ht="18">
      <c r="C13" s="197"/>
      <c r="D13" s="198"/>
      <c r="E13" s="198"/>
      <c r="F13" s="199"/>
    </row>
    <row r="14" ht="18">
      <c r="F14" s="199"/>
    </row>
    <row r="15" ht="18">
      <c r="B15" s="151" t="s">
        <v>155</v>
      </c>
    </row>
    <row r="16" ht="18">
      <c r="B16" s="151" t="s">
        <v>109</v>
      </c>
    </row>
    <row r="40" ht="18">
      <c r="F40" s="203"/>
    </row>
  </sheetData>
  <sheetProtection/>
  <mergeCells count="3">
    <mergeCell ref="B4:F4"/>
    <mergeCell ref="B3:F3"/>
    <mergeCell ref="D5:E5"/>
  </mergeCells>
  <printOptions/>
  <pageMargins left="0.7480314960629921" right="0.35" top="0.984251968503937" bottom="0.984251968503937" header="0" footer="0"/>
  <pageSetup fitToHeight="1" fitToWidth="1"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G54"/>
  <sheetViews>
    <sheetView showGridLines="0" showRowColHeaders="0" zoomScalePageLayoutView="0" workbookViewId="0" topLeftCell="A1">
      <pane ySplit="5" topLeftCell="A6" activePane="bottomLeft" state="frozen"/>
      <selection pane="topLeft" activeCell="A1" sqref="A1:J1"/>
      <selection pane="bottomLeft" activeCell="H18" sqref="H18"/>
    </sheetView>
  </sheetViews>
  <sheetFormatPr defaultColWidth="11.421875" defaultRowHeight="15"/>
  <cols>
    <col min="1" max="1" width="11.421875" style="27" customWidth="1"/>
    <col min="2" max="2" width="11.57421875" style="27" bestFit="1" customWidth="1"/>
    <col min="3" max="3" width="16.57421875" style="27" customWidth="1"/>
    <col min="4" max="4" width="7.8515625" style="27" customWidth="1"/>
    <col min="5" max="5" width="20.57421875" style="27" customWidth="1"/>
    <col min="6" max="6" width="8.8515625" style="27" bestFit="1" customWidth="1"/>
    <col min="7" max="13" width="11.421875" style="27" customWidth="1"/>
    <col min="14" max="16384" width="11.421875" style="27" customWidth="1"/>
  </cols>
  <sheetData>
    <row r="1" spans="1:2" ht="15">
      <c r="A1" s="37"/>
      <c r="B1" s="187"/>
    </row>
    <row r="2" spans="1:2" ht="12.75">
      <c r="A2" s="166"/>
      <c r="B2" s="187"/>
    </row>
    <row r="3" spans="2:6" s="279" customFormat="1" ht="15">
      <c r="B3" s="478" t="s">
        <v>127</v>
      </c>
      <c r="C3" s="478"/>
      <c r="D3" s="478"/>
      <c r="E3" s="478"/>
      <c r="F3" s="514"/>
    </row>
    <row r="4" spans="2:6" s="279" customFormat="1" ht="15">
      <c r="B4" s="479" t="s">
        <v>418</v>
      </c>
      <c r="C4" s="479"/>
      <c r="D4" s="479"/>
      <c r="E4" s="479"/>
      <c r="F4" s="515"/>
    </row>
    <row r="5" spans="2:5" ht="45">
      <c r="B5" s="343" t="s">
        <v>0</v>
      </c>
      <c r="C5" s="344" t="s">
        <v>126</v>
      </c>
      <c r="D5" s="345" t="s">
        <v>385</v>
      </c>
      <c r="E5" s="344" t="s">
        <v>125</v>
      </c>
    </row>
    <row r="6" spans="2:5" ht="15">
      <c r="B6" s="179">
        <v>2002</v>
      </c>
      <c r="C6" s="188">
        <v>973367</v>
      </c>
      <c r="D6" s="189"/>
      <c r="E6" s="188">
        <v>176465.4</v>
      </c>
    </row>
    <row r="7" spans="2:7" ht="15">
      <c r="B7" s="179">
        <v>2003</v>
      </c>
      <c r="C7" s="188">
        <v>3580013</v>
      </c>
      <c r="D7" s="190">
        <v>267.7968330547471</v>
      </c>
      <c r="E7" s="188">
        <v>270977</v>
      </c>
      <c r="G7" s="189"/>
    </row>
    <row r="8" spans="2:7" ht="15">
      <c r="B8" s="179">
        <v>2004</v>
      </c>
      <c r="C8" s="188">
        <v>1969542</v>
      </c>
      <c r="D8" s="190">
        <v>-44.98506011011691</v>
      </c>
      <c r="E8" s="188">
        <v>427337.2</v>
      </c>
      <c r="G8" s="189"/>
    </row>
    <row r="9" spans="2:7" ht="15">
      <c r="B9" s="179">
        <v>2005</v>
      </c>
      <c r="C9" s="188">
        <v>2036027</v>
      </c>
      <c r="D9" s="190">
        <v>3.375657894068773</v>
      </c>
      <c r="E9" s="188">
        <v>495807</v>
      </c>
      <c r="G9" s="189"/>
    </row>
    <row r="10" spans="2:7" ht="15">
      <c r="B10" s="179">
        <v>2006</v>
      </c>
      <c r="C10" s="188">
        <v>1965160</v>
      </c>
      <c r="D10" s="190">
        <v>-3.4806512880231955</v>
      </c>
      <c r="E10" s="188">
        <v>536670</v>
      </c>
      <c r="G10" s="189"/>
    </row>
    <row r="11" spans="2:7" ht="15">
      <c r="B11" s="179">
        <v>2007</v>
      </c>
      <c r="C11" s="188">
        <v>1393306</v>
      </c>
      <c r="D11" s="190">
        <v>-29.09961529849987</v>
      </c>
      <c r="E11" s="188">
        <v>514354</v>
      </c>
      <c r="G11" s="189"/>
    </row>
    <row r="12" spans="2:7" ht="15">
      <c r="B12" s="179">
        <v>2008</v>
      </c>
      <c r="C12" s="188">
        <v>1356157</v>
      </c>
      <c r="D12" s="190">
        <v>-2.6662484766447614</v>
      </c>
      <c r="E12" s="188">
        <v>463892</v>
      </c>
      <c r="G12" s="189"/>
    </row>
    <row r="13" spans="2:7" ht="15">
      <c r="B13" s="179">
        <v>2009</v>
      </c>
      <c r="C13" s="188">
        <v>1619551</v>
      </c>
      <c r="D13" s="190">
        <v>19.42208756065853</v>
      </c>
      <c r="E13" s="188">
        <v>479309</v>
      </c>
      <c r="G13" s="189"/>
    </row>
    <row r="14" spans="2:7" ht="15">
      <c r="B14" s="179">
        <v>2010</v>
      </c>
      <c r="C14" s="188">
        <v>1503371</v>
      </c>
      <c r="D14" s="190">
        <v>-7.173593174898474</v>
      </c>
      <c r="E14" s="188">
        <v>611914.14783058</v>
      </c>
      <c r="G14" s="189"/>
    </row>
    <row r="15" spans="2:7" ht="15">
      <c r="B15" s="179">
        <v>2011</v>
      </c>
      <c r="C15" s="188">
        <v>1606446</v>
      </c>
      <c r="D15" s="190">
        <v>6.856258368692747</v>
      </c>
      <c r="E15" s="188">
        <v>743783.95</v>
      </c>
      <c r="G15" s="189"/>
    </row>
    <row r="16" spans="2:7" ht="15">
      <c r="B16" s="179">
        <v>2012</v>
      </c>
      <c r="C16" s="188">
        <v>1645000</v>
      </c>
      <c r="D16" s="190">
        <v>2.399956176553708</v>
      </c>
      <c r="E16" s="188">
        <v>668543.7</v>
      </c>
      <c r="G16" s="189"/>
    </row>
    <row r="17" spans="2:7" ht="15">
      <c r="B17" s="179">
        <v>2013</v>
      </c>
      <c r="C17" s="188">
        <v>1360038</v>
      </c>
      <c r="D17" s="190">
        <v>-17.3229179331307</v>
      </c>
      <c r="E17" s="188">
        <v>516504.10500000004</v>
      </c>
      <c r="G17" s="189"/>
    </row>
    <row r="18" spans="2:7" ht="15">
      <c r="B18" s="179">
        <v>2014</v>
      </c>
      <c r="C18" s="188">
        <v>1497902</v>
      </c>
      <c r="D18" s="190">
        <v>10.136775590093805</v>
      </c>
      <c r="E18" s="188">
        <v>450875</v>
      </c>
      <c r="G18" s="189"/>
    </row>
    <row r="19" spans="2:7" ht="15">
      <c r="B19" s="179">
        <v>2015</v>
      </c>
      <c r="C19" s="188">
        <v>1482636</v>
      </c>
      <c r="D19" s="190">
        <v>-1.019158796770414</v>
      </c>
      <c r="E19" s="188">
        <v>514645.04000000004</v>
      </c>
      <c r="G19" s="189"/>
    </row>
    <row r="20" spans="2:7" ht="15">
      <c r="B20" s="179">
        <v>2016</v>
      </c>
      <c r="C20" s="188">
        <v>1458019</v>
      </c>
      <c r="D20" s="190">
        <v>-1.6603535864500807</v>
      </c>
      <c r="E20" s="188">
        <v>457660.794554</v>
      </c>
      <c r="G20" s="189"/>
    </row>
    <row r="21" spans="2:7" ht="15">
      <c r="B21" s="179">
        <v>2017</v>
      </c>
      <c r="C21" s="188">
        <v>1597187</v>
      </c>
      <c r="D21" s="190">
        <v>9.545005929278005</v>
      </c>
      <c r="E21" s="188">
        <v>586584.637546</v>
      </c>
      <c r="G21" s="189"/>
    </row>
    <row r="22" spans="2:7" ht="15">
      <c r="B22" s="179">
        <v>2018</v>
      </c>
      <c r="C22" s="188">
        <v>1634976</v>
      </c>
      <c r="D22" s="190">
        <v>2.365972174829878</v>
      </c>
      <c r="E22" s="188">
        <v>747177.3710370001</v>
      </c>
      <c r="G22" s="190"/>
    </row>
    <row r="23" spans="2:5" ht="15">
      <c r="B23" s="179">
        <v>2019</v>
      </c>
      <c r="C23" s="188">
        <v>1257837</v>
      </c>
      <c r="D23" s="190">
        <v>-23.066944101931774</v>
      </c>
      <c r="E23" s="188">
        <v>712490.13928</v>
      </c>
    </row>
    <row r="24" spans="3:5" ht="15">
      <c r="C24" s="188"/>
      <c r="D24" s="191"/>
      <c r="E24" s="188"/>
    </row>
    <row r="25" spans="3:4" ht="15">
      <c r="C25" s="188"/>
      <c r="D25" s="191"/>
    </row>
    <row r="26" spans="2:4" ht="15">
      <c r="B26" s="27" t="s">
        <v>155</v>
      </c>
      <c r="C26" s="191"/>
      <c r="D26" s="191"/>
    </row>
    <row r="27" spans="2:4" ht="15">
      <c r="B27" s="27" t="s">
        <v>109</v>
      </c>
      <c r="C27" s="191"/>
      <c r="D27" s="191"/>
    </row>
    <row r="29" ht="12.75"/>
    <row r="54" ht="15">
      <c r="F54" s="192"/>
    </row>
  </sheetData>
  <sheetProtection/>
  <mergeCells count="2">
    <mergeCell ref="B3:E3"/>
    <mergeCell ref="B4:E4"/>
  </mergeCells>
  <printOptions/>
  <pageMargins left="0.7086614173228347" right="0.7086614173228347" top="0.7480314960629921" bottom="0.7480314960629921" header="0.31496062992125984" footer="0.31496062992125984"/>
  <pageSetup fitToHeight="1" fitToWidth="1" horizontalDpi="600" verticalDpi="600" orientation="portrait" scale="9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I29"/>
  <sheetViews>
    <sheetView showGridLines="0" showRowColHeaders="0" zoomScalePageLayoutView="0" workbookViewId="0" topLeftCell="A1">
      <pane ySplit="6" topLeftCell="A7" activePane="bottomLeft" state="frozen"/>
      <selection pane="topLeft" activeCell="A1" sqref="A1:J1"/>
      <selection pane="bottomLeft" activeCell="C9" sqref="C9"/>
    </sheetView>
  </sheetViews>
  <sheetFormatPr defaultColWidth="11.421875" defaultRowHeight="15"/>
  <cols>
    <col min="1" max="2" width="11.421875" style="27" customWidth="1"/>
    <col min="3" max="3" width="19.140625" style="27" customWidth="1"/>
    <col min="4" max="4" width="11.421875" style="27" customWidth="1"/>
    <col min="5" max="5" width="13.7109375" style="27" customWidth="1"/>
    <col min="6" max="6" width="14.7109375" style="27" customWidth="1"/>
    <col min="7" max="7" width="17.140625" style="27" customWidth="1"/>
    <col min="8" max="16384" width="11.421875" style="27" customWidth="1"/>
  </cols>
  <sheetData>
    <row r="1" spans="1:2" ht="15">
      <c r="A1" s="37"/>
      <c r="B1" s="147"/>
    </row>
    <row r="2" spans="1:3" ht="15.75" customHeight="1">
      <c r="A2" s="156"/>
      <c r="B2" s="480" t="s">
        <v>154</v>
      </c>
      <c r="C2" s="480"/>
    </row>
    <row r="3" spans="2:7" s="279" customFormat="1" ht="14.25" customHeight="1">
      <c r="B3" s="480"/>
      <c r="C3" s="480"/>
      <c r="D3" s="510"/>
      <c r="E3" s="9"/>
      <c r="F3" s="480" t="s">
        <v>19</v>
      </c>
      <c r="G3" s="480"/>
    </row>
    <row r="4" spans="2:7" s="279" customFormat="1" ht="18">
      <c r="B4" s="472" t="s">
        <v>452</v>
      </c>
      <c r="C4" s="472"/>
      <c r="E4" s="9"/>
      <c r="F4" s="481">
        <v>2019</v>
      </c>
      <c r="G4" s="481"/>
    </row>
    <row r="5" spans="2:7" s="279" customFormat="1" ht="18">
      <c r="B5" s="484" t="s">
        <v>361</v>
      </c>
      <c r="C5" s="511"/>
      <c r="D5" s="310"/>
      <c r="E5" s="9"/>
      <c r="F5" s="483" t="s">
        <v>361</v>
      </c>
      <c r="G5" s="484"/>
    </row>
    <row r="6" spans="2:7" s="283" customFormat="1" ht="36.75" customHeight="1">
      <c r="B6" s="351" t="s">
        <v>0</v>
      </c>
      <c r="C6" s="344" t="s">
        <v>129</v>
      </c>
      <c r="D6" s="182"/>
      <c r="E6" s="352"/>
      <c r="F6" s="351" t="s">
        <v>156</v>
      </c>
      <c r="G6" s="345" t="s">
        <v>171</v>
      </c>
    </row>
    <row r="7" spans="2:8" ht="18">
      <c r="B7" s="179">
        <v>2002</v>
      </c>
      <c r="C7" s="180">
        <v>6993</v>
      </c>
      <c r="D7" s="7"/>
      <c r="E7" s="7"/>
      <c r="F7" s="181" t="s">
        <v>20</v>
      </c>
      <c r="G7" s="180">
        <v>1235.0556854</v>
      </c>
      <c r="H7" s="178"/>
    </row>
    <row r="8" spans="2:8" ht="18">
      <c r="B8" s="179">
        <v>2003</v>
      </c>
      <c r="C8" s="180">
        <v>6795</v>
      </c>
      <c r="D8" s="420"/>
      <c r="E8" s="7"/>
      <c r="F8" s="181" t="s">
        <v>21</v>
      </c>
      <c r="G8" s="180">
        <v>1603.7577714</v>
      </c>
      <c r="H8" s="178"/>
    </row>
    <row r="9" spans="2:8" ht="18">
      <c r="B9" s="179">
        <v>2004</v>
      </c>
      <c r="C9" s="180">
        <v>7424.300000000001</v>
      </c>
      <c r="D9" s="420"/>
      <c r="E9" s="7"/>
      <c r="F9" s="181" t="s">
        <v>22</v>
      </c>
      <c r="G9" s="180">
        <v>2354.857583</v>
      </c>
      <c r="H9" s="178"/>
    </row>
    <row r="10" spans="2:8" ht="18">
      <c r="B10" s="179">
        <v>2005</v>
      </c>
      <c r="C10" s="180">
        <v>8522</v>
      </c>
      <c r="E10" s="7"/>
      <c r="F10" s="181" t="s">
        <v>392</v>
      </c>
      <c r="G10" s="180">
        <v>2174.0980782</v>
      </c>
      <c r="H10" s="178"/>
    </row>
    <row r="11" spans="2:8" ht="18">
      <c r="B11" s="179">
        <v>2006</v>
      </c>
      <c r="C11" s="180">
        <v>10187.5</v>
      </c>
      <c r="E11" s="7"/>
      <c r="F11" s="181" t="s">
        <v>393</v>
      </c>
      <c r="G11" s="180">
        <v>4194.5268338</v>
      </c>
      <c r="H11" s="178"/>
    </row>
    <row r="12" spans="2:8" ht="18">
      <c r="B12" s="179">
        <v>2007</v>
      </c>
      <c r="C12" s="180">
        <v>12509.8</v>
      </c>
      <c r="E12" s="7"/>
      <c r="F12" s="181" t="s">
        <v>394</v>
      </c>
      <c r="G12" s="180">
        <v>7148.288263</v>
      </c>
      <c r="H12" s="178"/>
    </row>
    <row r="13" spans="2:8" ht="18">
      <c r="B13" s="179">
        <v>2008</v>
      </c>
      <c r="C13" s="180">
        <v>8944.199999999999</v>
      </c>
      <c r="E13" s="7"/>
      <c r="F13" s="181" t="s">
        <v>404</v>
      </c>
      <c r="G13" s="180">
        <v>3597.48818605</v>
      </c>
      <c r="H13" s="178"/>
    </row>
    <row r="14" spans="2:8" ht="18">
      <c r="B14" s="179">
        <v>2009</v>
      </c>
      <c r="C14" s="180">
        <v>11237.599999999999</v>
      </c>
      <c r="E14" s="7"/>
      <c r="F14" s="181" t="s">
        <v>405</v>
      </c>
      <c r="G14" s="180">
        <v>5232.419971</v>
      </c>
      <c r="H14" s="178"/>
    </row>
    <row r="15" spans="2:7" ht="18">
      <c r="B15" s="179">
        <v>2010</v>
      </c>
      <c r="C15" s="180">
        <v>17137.71</v>
      </c>
      <c r="E15" s="509"/>
      <c r="F15" s="181" t="s">
        <v>406</v>
      </c>
      <c r="G15" s="180">
        <v>3043.9231528</v>
      </c>
    </row>
    <row r="16" spans="2:7" ht="18">
      <c r="B16" s="179">
        <v>2011</v>
      </c>
      <c r="C16" s="180">
        <v>21226.46</v>
      </c>
      <c r="E16" s="509"/>
      <c r="F16" s="181" t="s">
        <v>419</v>
      </c>
      <c r="G16" s="180">
        <v>6420.3674888</v>
      </c>
    </row>
    <row r="17" spans="2:7" ht="18">
      <c r="B17" s="179">
        <v>2012</v>
      </c>
      <c r="C17" s="180">
        <v>26304.23</v>
      </c>
      <c r="E17" s="509"/>
      <c r="F17" s="181" t="s">
        <v>420</v>
      </c>
      <c r="G17" s="180">
        <v>2540.6394714</v>
      </c>
    </row>
    <row r="18" spans="2:7" ht="18">
      <c r="B18" s="179">
        <v>2013</v>
      </c>
      <c r="C18" s="180">
        <v>15674.556431543027</v>
      </c>
      <c r="E18" s="509"/>
      <c r="F18" s="181" t="s">
        <v>421</v>
      </c>
      <c r="G18" s="180">
        <v>2509.8026804</v>
      </c>
    </row>
    <row r="19" spans="2:7" ht="18">
      <c r="B19" s="179">
        <v>2014</v>
      </c>
      <c r="C19" s="183">
        <v>26396.069999999996</v>
      </c>
      <c r="E19" s="509"/>
      <c r="F19" s="181"/>
      <c r="G19" s="180"/>
    </row>
    <row r="20" spans="2:6" ht="18">
      <c r="B20" s="179">
        <v>2015</v>
      </c>
      <c r="C20" s="183">
        <v>28484.719999999998</v>
      </c>
      <c r="E20" s="509"/>
      <c r="F20" s="181"/>
    </row>
    <row r="21" spans="2:7" ht="18">
      <c r="B21" s="179">
        <v>2016</v>
      </c>
      <c r="C21" s="183">
        <v>36932.56</v>
      </c>
      <c r="E21" s="509"/>
      <c r="F21" s="181"/>
      <c r="G21" s="185"/>
    </row>
    <row r="22" spans="2:9" ht="18">
      <c r="B22" s="179">
        <v>2017</v>
      </c>
      <c r="C22" s="183">
        <v>40995.82</v>
      </c>
      <c r="E22" s="509"/>
      <c r="H22" s="180"/>
      <c r="I22" s="186"/>
    </row>
    <row r="23" spans="2:7" ht="18">
      <c r="B23" s="179">
        <v>2018</v>
      </c>
      <c r="C23" s="183">
        <v>62807.58231600001</v>
      </c>
      <c r="E23" s="509"/>
      <c r="F23" s="184"/>
      <c r="G23" s="185"/>
    </row>
    <row r="24" spans="2:7" ht="18">
      <c r="B24" s="179">
        <v>2019</v>
      </c>
      <c r="C24" s="183">
        <v>42055.22516525</v>
      </c>
      <c r="E24" s="509"/>
      <c r="F24" s="184" t="s">
        <v>310</v>
      </c>
      <c r="G24" s="185">
        <f>SUM(G7:G18)</f>
        <v>42055.22516525</v>
      </c>
    </row>
    <row r="25" spans="2:5" ht="26.25" customHeight="1">
      <c r="B25" s="179"/>
      <c r="C25" s="183"/>
      <c r="E25" s="7"/>
    </row>
    <row r="26" spans="2:6" ht="18">
      <c r="B26" s="27" t="s">
        <v>155</v>
      </c>
      <c r="C26" s="7"/>
      <c r="E26" s="7"/>
      <c r="F26" s="27" t="s">
        <v>155</v>
      </c>
    </row>
    <row r="27" spans="2:8" ht="25.5" customHeight="1">
      <c r="B27" s="420" t="s">
        <v>263</v>
      </c>
      <c r="C27" s="420"/>
      <c r="E27" s="7"/>
      <c r="F27" s="482" t="s">
        <v>422</v>
      </c>
      <c r="G27" s="482"/>
      <c r="H27" s="482"/>
    </row>
    <row r="28" spans="2:8" ht="16.5" customHeight="1">
      <c r="B28" s="420"/>
      <c r="C28" s="420"/>
      <c r="F28" s="482"/>
      <c r="G28" s="482"/>
      <c r="H28" s="482"/>
    </row>
    <row r="29" spans="2:6" ht="15">
      <c r="B29" s="145"/>
      <c r="F29" s="145" t="s">
        <v>109</v>
      </c>
    </row>
  </sheetData>
  <sheetProtection/>
  <mergeCells count="7">
    <mergeCell ref="F3:G3"/>
    <mergeCell ref="F4:G4"/>
    <mergeCell ref="F27:H28"/>
    <mergeCell ref="F5:G5"/>
    <mergeCell ref="B5:C5"/>
    <mergeCell ref="B4:C4"/>
    <mergeCell ref="B2:C3"/>
  </mergeCells>
  <printOptions/>
  <pageMargins left="0.7086614173228347" right="0.4" top="0.7480314960629921" bottom="0.7480314960629921" header="0.31496062992125984" footer="0.31496062992125984"/>
  <pageSetup fitToHeight="1" fitToWidth="1" horizontalDpi="600" verticalDpi="600" orientation="portrait" scale="97"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W50"/>
  <sheetViews>
    <sheetView showGridLines="0" showRowColHeaders="0" zoomScalePageLayoutView="0" workbookViewId="0" topLeftCell="A1">
      <pane ySplit="7" topLeftCell="A8" activePane="bottomLeft" state="frozen"/>
      <selection pane="topLeft" activeCell="A1" sqref="A1:J1"/>
      <selection pane="bottomLeft" activeCell="G30" sqref="G30"/>
    </sheetView>
  </sheetViews>
  <sheetFormatPr defaultColWidth="11.421875" defaultRowHeight="15"/>
  <cols>
    <col min="1" max="1" width="11.421875" style="165" customWidth="1"/>
    <col min="2" max="2" width="11.57421875" style="165" bestFit="1" customWidth="1"/>
    <col min="3" max="3" width="9.00390625" style="165" customWidth="1"/>
    <col min="4" max="4" width="11.7109375" style="165" customWidth="1"/>
    <col min="5" max="5" width="9.140625" style="165" bestFit="1" customWidth="1"/>
    <col min="6" max="6" width="11.7109375" style="165" customWidth="1"/>
    <col min="7" max="7" width="9.140625" style="165" bestFit="1" customWidth="1"/>
    <col min="8" max="8" width="11.8515625" style="165" customWidth="1"/>
    <col min="9" max="9" width="11.421875" style="165" customWidth="1"/>
    <col min="10" max="10" width="11.57421875" style="165" bestFit="1" customWidth="1"/>
    <col min="11" max="11" width="9.7109375" style="165" bestFit="1" customWidth="1"/>
    <col min="12" max="12" width="10.57421875" style="165" bestFit="1" customWidth="1"/>
    <col min="13" max="13" width="9.7109375" style="165" customWidth="1"/>
    <col min="14" max="14" width="10.57421875" style="165" bestFit="1" customWidth="1"/>
    <col min="15" max="15" width="9.57421875" style="165" customWidth="1"/>
    <col min="16" max="16" width="10.57421875" style="165" bestFit="1" customWidth="1"/>
    <col min="17" max="17" width="12.57421875" style="165" bestFit="1" customWidth="1"/>
    <col min="18" max="18" width="11.57421875" style="165" bestFit="1" customWidth="1"/>
    <col min="19" max="19" width="9.140625" style="165" bestFit="1" customWidth="1"/>
    <col min="20" max="20" width="11.28125" style="165" customWidth="1"/>
    <col min="21" max="21" width="11.57421875" style="165" bestFit="1" customWidth="1"/>
    <col min="22" max="22" width="15.140625" style="165" bestFit="1" customWidth="1"/>
    <col min="23" max="23" width="15.00390625" style="165" bestFit="1" customWidth="1"/>
    <col min="24" max="16384" width="11.421875" style="165" customWidth="1"/>
  </cols>
  <sheetData>
    <row r="1" spans="1:2" ht="15">
      <c r="A1" s="37"/>
      <c r="B1" s="151"/>
    </row>
    <row r="2" spans="1:2" ht="14.25">
      <c r="A2" s="166"/>
      <c r="B2" s="151"/>
    </row>
    <row r="3" spans="2:23" s="284" customFormat="1" ht="15">
      <c r="B3" s="489" t="s">
        <v>10</v>
      </c>
      <c r="C3" s="489"/>
      <c r="D3" s="489"/>
      <c r="E3" s="489"/>
      <c r="F3" s="489"/>
      <c r="G3" s="489"/>
      <c r="H3" s="489"/>
      <c r="J3" s="489" t="s">
        <v>172</v>
      </c>
      <c r="K3" s="489"/>
      <c r="L3" s="489"/>
      <c r="M3" s="489"/>
      <c r="N3" s="489"/>
      <c r="O3" s="489"/>
      <c r="P3" s="489"/>
      <c r="R3" s="490" t="s">
        <v>173</v>
      </c>
      <c r="S3" s="490"/>
      <c r="T3" s="490"/>
      <c r="U3" s="490"/>
      <c r="V3" s="490"/>
      <c r="W3" s="490"/>
    </row>
    <row r="4" spans="2:23" s="284" customFormat="1" ht="15">
      <c r="B4" s="488" t="s">
        <v>174</v>
      </c>
      <c r="C4" s="488"/>
      <c r="D4" s="488"/>
      <c r="E4" s="488"/>
      <c r="F4" s="488"/>
      <c r="G4" s="488"/>
      <c r="H4" s="488"/>
      <c r="J4" s="488" t="s">
        <v>175</v>
      </c>
      <c r="K4" s="488"/>
      <c r="L4" s="488"/>
      <c r="M4" s="488"/>
      <c r="N4" s="488"/>
      <c r="O4" s="488"/>
      <c r="P4" s="488"/>
      <c r="R4" s="488" t="s">
        <v>233</v>
      </c>
      <c r="S4" s="488"/>
      <c r="T4" s="488"/>
      <c r="U4" s="488"/>
      <c r="V4" s="488"/>
      <c r="W4" s="488"/>
    </row>
    <row r="5" spans="2:23" s="284" customFormat="1" ht="15">
      <c r="B5" s="491" t="s">
        <v>423</v>
      </c>
      <c r="C5" s="488"/>
      <c r="D5" s="488"/>
      <c r="E5" s="488"/>
      <c r="F5" s="488"/>
      <c r="G5" s="488"/>
      <c r="H5" s="488"/>
      <c r="J5" s="488" t="str">
        <f>B5</f>
        <v>Enero - diciembre, 2007 - 2019</v>
      </c>
      <c r="K5" s="488"/>
      <c r="L5" s="488"/>
      <c r="M5" s="488"/>
      <c r="N5" s="488"/>
      <c r="O5" s="488"/>
      <c r="P5" s="488"/>
      <c r="R5" s="488" t="str">
        <f>B5</f>
        <v>Enero - diciembre, 2007 - 2019</v>
      </c>
      <c r="S5" s="488"/>
      <c r="T5" s="488"/>
      <c r="U5" s="488"/>
      <c r="V5" s="488"/>
      <c r="W5" s="488"/>
    </row>
    <row r="6" spans="3:23" s="167" customFormat="1" ht="15">
      <c r="C6" s="485" t="s">
        <v>176</v>
      </c>
      <c r="D6" s="486"/>
      <c r="E6" s="486" t="s">
        <v>177</v>
      </c>
      <c r="F6" s="486"/>
      <c r="G6" s="486" t="s">
        <v>178</v>
      </c>
      <c r="H6" s="487"/>
      <c r="K6" s="485" t="s">
        <v>176</v>
      </c>
      <c r="L6" s="486"/>
      <c r="M6" s="486" t="s">
        <v>177</v>
      </c>
      <c r="N6" s="486"/>
      <c r="O6" s="486" t="s">
        <v>178</v>
      </c>
      <c r="P6" s="487"/>
      <c r="R6" s="285"/>
      <c r="S6" s="285"/>
      <c r="T6" s="285"/>
      <c r="U6" s="285"/>
      <c r="V6" s="285"/>
      <c r="W6" s="285"/>
    </row>
    <row r="7" spans="2:23" s="167" customFormat="1" ht="54.75" customHeight="1">
      <c r="B7" s="353" t="s">
        <v>163</v>
      </c>
      <c r="C7" s="353" t="s">
        <v>179</v>
      </c>
      <c r="D7" s="353" t="s">
        <v>180</v>
      </c>
      <c r="E7" s="353" t="s">
        <v>179</v>
      </c>
      <c r="F7" s="353" t="s">
        <v>180</v>
      </c>
      <c r="G7" s="353" t="s">
        <v>179</v>
      </c>
      <c r="H7" s="354" t="s">
        <v>180</v>
      </c>
      <c r="I7" s="355"/>
      <c r="J7" s="353" t="s">
        <v>163</v>
      </c>
      <c r="K7" s="353" t="s">
        <v>248</v>
      </c>
      <c r="L7" s="353" t="s">
        <v>180</v>
      </c>
      <c r="M7" s="353" t="s">
        <v>248</v>
      </c>
      <c r="N7" s="353" t="s">
        <v>180</v>
      </c>
      <c r="O7" s="353" t="s">
        <v>248</v>
      </c>
      <c r="P7" s="354" t="s">
        <v>180</v>
      </c>
      <c r="Q7" s="355"/>
      <c r="R7" s="353" t="s">
        <v>163</v>
      </c>
      <c r="S7" s="353" t="s">
        <v>179</v>
      </c>
      <c r="T7" s="353" t="s">
        <v>181</v>
      </c>
      <c r="U7" s="353" t="s">
        <v>182</v>
      </c>
      <c r="V7" s="353" t="s">
        <v>183</v>
      </c>
      <c r="W7" s="353" t="s">
        <v>184</v>
      </c>
    </row>
    <row r="8" spans="2:23" s="167" customFormat="1" ht="15.75" customHeight="1">
      <c r="B8" s="168">
        <v>2007</v>
      </c>
      <c r="C8" s="169">
        <v>43436</v>
      </c>
      <c r="D8" s="170">
        <v>41.26991435675477</v>
      </c>
      <c r="E8" s="169">
        <v>16729</v>
      </c>
      <c r="F8" s="170">
        <v>50.7561719170303</v>
      </c>
      <c r="G8" s="169">
        <v>43892</v>
      </c>
      <c r="H8" s="170">
        <v>43.757404538412466</v>
      </c>
      <c r="I8" s="171"/>
      <c r="J8" s="168">
        <v>2007</v>
      </c>
      <c r="K8" s="172">
        <v>98029.6618352</v>
      </c>
      <c r="L8" s="170">
        <v>65.8085719177656</v>
      </c>
      <c r="M8" s="172">
        <v>45793.415667609996</v>
      </c>
      <c r="N8" s="170">
        <v>49.780341604118114</v>
      </c>
      <c r="O8" s="172">
        <v>62432.469700459995</v>
      </c>
      <c r="P8" s="170">
        <v>59.349434064270234</v>
      </c>
      <c r="Q8" s="171"/>
      <c r="R8" s="168">
        <v>2007</v>
      </c>
      <c r="S8" s="169">
        <v>2624</v>
      </c>
      <c r="T8" s="169">
        <v>2241</v>
      </c>
      <c r="U8" s="170">
        <v>85.40396341463415</v>
      </c>
      <c r="V8" s="169">
        <v>383</v>
      </c>
      <c r="W8" s="170">
        <v>14.596036585365853</v>
      </c>
    </row>
    <row r="9" spans="2:23" s="167" customFormat="1" ht="15.75" customHeight="1">
      <c r="B9" s="168">
        <v>2008</v>
      </c>
      <c r="C9" s="169">
        <v>36862</v>
      </c>
      <c r="D9" s="170">
        <v>45.86837393521784</v>
      </c>
      <c r="E9" s="169">
        <v>16131</v>
      </c>
      <c r="F9" s="170">
        <v>54.05120575289815</v>
      </c>
      <c r="G9" s="169">
        <v>38074</v>
      </c>
      <c r="H9" s="170">
        <v>52.42422650627725</v>
      </c>
      <c r="I9" s="171"/>
      <c r="J9" s="168">
        <v>2008</v>
      </c>
      <c r="K9" s="172">
        <v>108083</v>
      </c>
      <c r="L9" s="170">
        <v>56.832249289897575</v>
      </c>
      <c r="M9" s="172">
        <v>66146</v>
      </c>
      <c r="N9" s="170">
        <v>65.73640129410697</v>
      </c>
      <c r="O9" s="172">
        <v>125097</v>
      </c>
      <c r="P9" s="170">
        <v>73.43501442880324</v>
      </c>
      <c r="Q9" s="171"/>
      <c r="R9" s="168">
        <v>2008</v>
      </c>
      <c r="S9" s="169">
        <v>2264</v>
      </c>
      <c r="T9" s="169">
        <v>1860</v>
      </c>
      <c r="U9" s="170">
        <v>82.15547703180212</v>
      </c>
      <c r="V9" s="169">
        <v>404</v>
      </c>
      <c r="W9" s="170">
        <v>17.84452296819788</v>
      </c>
    </row>
    <row r="10" spans="2:23" s="167" customFormat="1" ht="15.75" customHeight="1">
      <c r="B10" s="168">
        <v>2009</v>
      </c>
      <c r="C10" s="169">
        <v>34004</v>
      </c>
      <c r="D10" s="170">
        <v>49.020703446653336</v>
      </c>
      <c r="E10" s="169">
        <v>14628</v>
      </c>
      <c r="F10" s="170">
        <v>62.004375170905114</v>
      </c>
      <c r="G10" s="169">
        <v>32680</v>
      </c>
      <c r="H10" s="170">
        <v>56.21481028151775</v>
      </c>
      <c r="I10" s="171"/>
      <c r="J10" s="168">
        <v>2009</v>
      </c>
      <c r="K10" s="172">
        <v>67977</v>
      </c>
      <c r="L10" s="170">
        <v>53.8108477867514</v>
      </c>
      <c r="M10" s="172">
        <v>39515</v>
      </c>
      <c r="N10" s="170">
        <v>61.293179805137285</v>
      </c>
      <c r="O10" s="172">
        <v>58714</v>
      </c>
      <c r="P10" s="170">
        <v>64.18571379909392</v>
      </c>
      <c r="Q10" s="171"/>
      <c r="R10" s="168">
        <v>2009</v>
      </c>
      <c r="S10" s="169">
        <v>2967</v>
      </c>
      <c r="T10" s="169">
        <v>2506</v>
      </c>
      <c r="U10" s="170">
        <v>84.46241995281429</v>
      </c>
      <c r="V10" s="169">
        <v>461</v>
      </c>
      <c r="W10" s="170">
        <v>15.53758004718571</v>
      </c>
    </row>
    <row r="11" spans="2:23" s="167" customFormat="1" ht="15.75" customHeight="1">
      <c r="B11" s="168">
        <v>2010</v>
      </c>
      <c r="C11" s="169">
        <v>35379</v>
      </c>
      <c r="D11" s="170">
        <v>47.78540942366941</v>
      </c>
      <c r="E11" s="169">
        <v>15968</v>
      </c>
      <c r="F11" s="170">
        <v>61.648296593186366</v>
      </c>
      <c r="G11" s="169">
        <v>35334</v>
      </c>
      <c r="H11" s="170">
        <v>55.62630893756722</v>
      </c>
      <c r="I11" s="171"/>
      <c r="J11" s="168">
        <v>2010</v>
      </c>
      <c r="K11" s="172">
        <v>72029.74210274</v>
      </c>
      <c r="L11" s="170">
        <v>52.65641907454117</v>
      </c>
      <c r="M11" s="172">
        <v>63578.40096021</v>
      </c>
      <c r="N11" s="170">
        <v>63.0532312985331</v>
      </c>
      <c r="O11" s="172">
        <v>69923.45919584</v>
      </c>
      <c r="P11" s="170">
        <v>59.36744289676059</v>
      </c>
      <c r="Q11" s="171"/>
      <c r="R11" s="168">
        <v>2010</v>
      </c>
      <c r="S11" s="169">
        <v>3083</v>
      </c>
      <c r="T11" s="169">
        <v>2649</v>
      </c>
      <c r="U11" s="170">
        <v>85.92280246513137</v>
      </c>
      <c r="V11" s="169">
        <v>434</v>
      </c>
      <c r="W11" s="170">
        <v>14.077197534868635</v>
      </c>
    </row>
    <row r="12" spans="2:23" s="167" customFormat="1" ht="15.75" customHeight="1">
      <c r="B12" s="168">
        <v>2011</v>
      </c>
      <c r="C12" s="169">
        <v>33602</v>
      </c>
      <c r="D12" s="170">
        <v>50.52973037319207</v>
      </c>
      <c r="E12" s="169">
        <v>15206</v>
      </c>
      <c r="F12" s="170">
        <v>57.60226226489543</v>
      </c>
      <c r="G12" s="169">
        <v>33116</v>
      </c>
      <c r="H12" s="170">
        <v>54.37250875709627</v>
      </c>
      <c r="I12" s="171"/>
      <c r="J12" s="168">
        <v>2011</v>
      </c>
      <c r="K12" s="172">
        <v>91582.29363308</v>
      </c>
      <c r="L12" s="170">
        <v>59.74871247920475</v>
      </c>
      <c r="M12" s="172">
        <v>52982.12844719</v>
      </c>
      <c r="N12" s="170">
        <v>60.16905804081707</v>
      </c>
      <c r="O12" s="172">
        <v>72538.66309109</v>
      </c>
      <c r="P12" s="170">
        <v>64.15512897359451</v>
      </c>
      <c r="Q12" s="171"/>
      <c r="R12" s="168">
        <v>2011</v>
      </c>
      <c r="S12" s="169">
        <v>3168</v>
      </c>
      <c r="T12" s="169">
        <v>2764</v>
      </c>
      <c r="U12" s="170">
        <v>87.24747474747475</v>
      </c>
      <c r="V12" s="169">
        <v>404</v>
      </c>
      <c r="W12" s="170">
        <v>12.75252525252525</v>
      </c>
    </row>
    <row r="13" spans="2:23" s="167" customFormat="1" ht="15.75" customHeight="1">
      <c r="B13" s="168">
        <v>2012</v>
      </c>
      <c r="C13" s="169">
        <v>36558</v>
      </c>
      <c r="D13" s="170">
        <v>53.64352535696702</v>
      </c>
      <c r="E13" s="169">
        <v>15601</v>
      </c>
      <c r="F13" s="170">
        <v>55.57977052753028</v>
      </c>
      <c r="G13" s="169">
        <v>35577</v>
      </c>
      <c r="H13" s="170">
        <v>54.7713410349383</v>
      </c>
      <c r="I13" s="171"/>
      <c r="J13" s="168">
        <v>2012</v>
      </c>
      <c r="K13" s="172">
        <v>121180.75122442</v>
      </c>
      <c r="L13" s="170">
        <v>57.429166417377175</v>
      </c>
      <c r="M13" s="172">
        <v>87545.23890169</v>
      </c>
      <c r="N13" s="170">
        <v>49.726810549922</v>
      </c>
      <c r="O13" s="172">
        <v>98639.38291047</v>
      </c>
      <c r="P13" s="170">
        <v>61.51096675931231</v>
      </c>
      <c r="Q13" s="171"/>
      <c r="R13" s="168">
        <v>2012</v>
      </c>
      <c r="S13" s="169">
        <v>3087</v>
      </c>
      <c r="T13" s="169">
        <v>2759</v>
      </c>
      <c r="U13" s="170">
        <v>89.37479753806285</v>
      </c>
      <c r="V13" s="169">
        <v>328</v>
      </c>
      <c r="W13" s="170">
        <v>10.625202461937155</v>
      </c>
    </row>
    <row r="14" spans="2:23" s="167" customFormat="1" ht="15.75" customHeight="1">
      <c r="B14" s="168">
        <v>2013</v>
      </c>
      <c r="C14" s="169">
        <v>32708</v>
      </c>
      <c r="D14" s="170">
        <v>57.36211324446619</v>
      </c>
      <c r="E14" s="169">
        <v>15047</v>
      </c>
      <c r="F14" s="170">
        <v>57.7523758888815</v>
      </c>
      <c r="G14" s="169">
        <v>37062</v>
      </c>
      <c r="H14" s="170">
        <v>57.83012249743673</v>
      </c>
      <c r="I14" s="171"/>
      <c r="J14" s="168">
        <v>2013</v>
      </c>
      <c r="K14" s="172">
        <v>195484.02811955</v>
      </c>
      <c r="L14" s="170">
        <v>70.67890547665273</v>
      </c>
      <c r="M14" s="172">
        <v>113588.89122439</v>
      </c>
      <c r="N14" s="170">
        <v>48.24724808697005</v>
      </c>
      <c r="O14" s="172">
        <v>167698.85067377</v>
      </c>
      <c r="P14" s="170">
        <v>65.6498251459692</v>
      </c>
      <c r="Q14" s="171"/>
      <c r="R14" s="168">
        <v>2013</v>
      </c>
      <c r="S14" s="169">
        <v>2866</v>
      </c>
      <c r="T14" s="169">
        <v>2559</v>
      </c>
      <c r="U14" s="170">
        <v>89.28820655966504</v>
      </c>
      <c r="V14" s="169">
        <v>307</v>
      </c>
      <c r="W14" s="170">
        <v>10.711793440334962</v>
      </c>
    </row>
    <row r="15" spans="2:23" s="167" customFormat="1" ht="15.75" customHeight="1">
      <c r="B15" s="168">
        <v>2014</v>
      </c>
      <c r="C15" s="169">
        <v>27691</v>
      </c>
      <c r="D15" s="170">
        <v>54.01755082878914</v>
      </c>
      <c r="E15" s="169">
        <v>10936</v>
      </c>
      <c r="F15" s="170">
        <v>60.37856620336504</v>
      </c>
      <c r="G15" s="169">
        <v>25719</v>
      </c>
      <c r="H15" s="170">
        <v>54.243944165791824</v>
      </c>
      <c r="I15" s="171"/>
      <c r="J15" s="168">
        <v>2014</v>
      </c>
      <c r="K15" s="172">
        <v>157689.62961963</v>
      </c>
      <c r="L15" s="170">
        <v>59.78590833049559</v>
      </c>
      <c r="M15" s="172">
        <v>99769.18323760999</v>
      </c>
      <c r="N15" s="170">
        <v>49.224924614574284</v>
      </c>
      <c r="O15" s="172">
        <v>156242.77919816</v>
      </c>
      <c r="P15" s="170">
        <v>63.51042462938895</v>
      </c>
      <c r="Q15" s="171"/>
      <c r="R15" s="168">
        <v>2014</v>
      </c>
      <c r="S15" s="169">
        <v>2633</v>
      </c>
      <c r="T15" s="169">
        <v>2256</v>
      </c>
      <c r="U15" s="170">
        <v>85.68173186479301</v>
      </c>
      <c r="V15" s="169">
        <v>377</v>
      </c>
      <c r="W15" s="170">
        <v>14.318268135206988</v>
      </c>
    </row>
    <row r="16" spans="2:23" s="167" customFormat="1" ht="15.75" customHeight="1">
      <c r="B16" s="168">
        <v>2015</v>
      </c>
      <c r="C16" s="169">
        <v>27669</v>
      </c>
      <c r="D16" s="170">
        <v>54.73996168997795</v>
      </c>
      <c r="E16" s="169">
        <v>10088</v>
      </c>
      <c r="F16" s="170">
        <v>64.2248215701824</v>
      </c>
      <c r="G16" s="169">
        <v>26588</v>
      </c>
      <c r="H16" s="170">
        <v>55.186550323454185</v>
      </c>
      <c r="I16" s="171"/>
      <c r="J16" s="168">
        <v>2015</v>
      </c>
      <c r="K16" s="172">
        <v>169107.39824935998</v>
      </c>
      <c r="L16" s="170">
        <v>72.19361274751446</v>
      </c>
      <c r="M16" s="172">
        <v>115329.55092175001</v>
      </c>
      <c r="N16" s="170">
        <v>56.784512475075786</v>
      </c>
      <c r="O16" s="172">
        <v>122986.75</v>
      </c>
      <c r="P16" s="170">
        <v>61.02176659083135</v>
      </c>
      <c r="Q16" s="171"/>
      <c r="R16" s="168">
        <v>2015</v>
      </c>
      <c r="S16" s="169">
        <v>2551</v>
      </c>
      <c r="T16" s="169">
        <v>2257</v>
      </c>
      <c r="U16" s="170">
        <v>88.4751078008624</v>
      </c>
      <c r="V16" s="169">
        <v>294</v>
      </c>
      <c r="W16" s="170">
        <v>11.524892199137593</v>
      </c>
    </row>
    <row r="17" spans="2:23" s="167" customFormat="1" ht="15.75" customHeight="1">
      <c r="B17" s="168">
        <v>2016</v>
      </c>
      <c r="C17" s="169">
        <v>26027</v>
      </c>
      <c r="D17" s="170">
        <v>50.75882737157568</v>
      </c>
      <c r="E17" s="169">
        <v>9080</v>
      </c>
      <c r="F17" s="170">
        <v>66.45374449339208</v>
      </c>
      <c r="G17" s="169">
        <v>23863</v>
      </c>
      <c r="H17" s="170">
        <v>51.02040816326531</v>
      </c>
      <c r="I17" s="171"/>
      <c r="J17" s="168">
        <v>2016</v>
      </c>
      <c r="K17" s="172">
        <v>155156.57386076002</v>
      </c>
      <c r="L17" s="170">
        <v>68.56555126140556</v>
      </c>
      <c r="M17" s="172">
        <v>181041.66385311</v>
      </c>
      <c r="N17" s="170">
        <v>72.37040445248277</v>
      </c>
      <c r="O17" s="172">
        <v>114169.46330504998</v>
      </c>
      <c r="P17" s="170">
        <v>55.45698899819512</v>
      </c>
      <c r="Q17" s="171"/>
      <c r="R17" s="168">
        <v>2016</v>
      </c>
      <c r="S17" s="169">
        <v>2322</v>
      </c>
      <c r="T17" s="169">
        <v>2121</v>
      </c>
      <c r="U17" s="170">
        <v>91.343669250646</v>
      </c>
      <c r="V17" s="169">
        <v>201</v>
      </c>
      <c r="W17" s="170">
        <v>8.656330749354005</v>
      </c>
    </row>
    <row r="18" spans="2:23" s="167" customFormat="1" ht="15.75" customHeight="1">
      <c r="B18" s="168">
        <v>2017</v>
      </c>
      <c r="C18" s="169">
        <v>27040</v>
      </c>
      <c r="D18" s="170">
        <v>45.15532544378698</v>
      </c>
      <c r="E18" s="169">
        <v>8819</v>
      </c>
      <c r="F18" s="170">
        <v>71.28926182106815</v>
      </c>
      <c r="G18" s="169">
        <v>22705</v>
      </c>
      <c r="H18" s="170">
        <v>50.15194890993173</v>
      </c>
      <c r="I18" s="171"/>
      <c r="J18" s="168">
        <v>2017</v>
      </c>
      <c r="K18" s="172">
        <v>183177.55097792</v>
      </c>
      <c r="L18" s="170">
        <v>71.97225738699906</v>
      </c>
      <c r="M18" s="172">
        <v>84965.47269106998</v>
      </c>
      <c r="N18" s="170">
        <v>66.83468107280751</v>
      </c>
      <c r="O18" s="172">
        <v>137905.41890439</v>
      </c>
      <c r="P18" s="170">
        <v>65.64727899495757</v>
      </c>
      <c r="Q18" s="171"/>
      <c r="R18" s="168">
        <v>2017</v>
      </c>
      <c r="S18" s="169">
        <v>3436</v>
      </c>
      <c r="T18" s="169">
        <v>3284</v>
      </c>
      <c r="U18" s="170">
        <v>95.57625145518044</v>
      </c>
      <c r="V18" s="169">
        <v>152</v>
      </c>
      <c r="W18" s="170">
        <v>4.423748544819558</v>
      </c>
    </row>
    <row r="19" spans="2:23" s="167" customFormat="1" ht="15.75" customHeight="1">
      <c r="B19" s="168">
        <v>2018</v>
      </c>
      <c r="C19" s="169">
        <v>19554</v>
      </c>
      <c r="D19" s="170">
        <v>45.80137056356756</v>
      </c>
      <c r="E19" s="169">
        <v>6921</v>
      </c>
      <c r="F19" s="170">
        <v>68.77618841207918</v>
      </c>
      <c r="G19" s="169">
        <v>18609</v>
      </c>
      <c r="H19" s="170">
        <v>48.47116986404428</v>
      </c>
      <c r="J19" s="168">
        <v>2018</v>
      </c>
      <c r="K19" s="172">
        <v>173810.09051227</v>
      </c>
      <c r="L19" s="170">
        <v>63.09179336517211</v>
      </c>
      <c r="M19" s="172">
        <v>138123.50737506998</v>
      </c>
      <c r="N19" s="170">
        <v>76.91337327481195</v>
      </c>
      <c r="O19" s="172">
        <v>156584.17992322</v>
      </c>
      <c r="P19" s="170">
        <v>73.79246449524969</v>
      </c>
      <c r="R19" s="168">
        <v>2018</v>
      </c>
      <c r="S19" s="169">
        <v>6350</v>
      </c>
      <c r="T19" s="169">
        <v>6075</v>
      </c>
      <c r="U19" s="170">
        <v>95.66929133858267</v>
      </c>
      <c r="V19" s="169">
        <v>275</v>
      </c>
      <c r="W19" s="170">
        <v>4.330708661417323</v>
      </c>
    </row>
    <row r="20" spans="2:23" s="167" customFormat="1" ht="15">
      <c r="B20" s="168">
        <v>2019</v>
      </c>
      <c r="C20" s="169">
        <v>23841</v>
      </c>
      <c r="D20" s="170">
        <v>45.975420494106785</v>
      </c>
      <c r="E20" s="169">
        <v>7468</v>
      </c>
      <c r="F20" s="170">
        <v>71.58543117300482</v>
      </c>
      <c r="G20" s="169">
        <v>22378</v>
      </c>
      <c r="H20" s="170">
        <v>49.29841808919475</v>
      </c>
      <c r="J20" s="168">
        <v>2019</v>
      </c>
      <c r="K20" s="172">
        <v>224121.4759452702</v>
      </c>
      <c r="L20" s="170">
        <v>62.85814344911431</v>
      </c>
      <c r="M20" s="172">
        <v>144388.8606128699</v>
      </c>
      <c r="N20" s="170">
        <v>72.51368253234729</v>
      </c>
      <c r="O20" s="172">
        <v>178523.17719193</v>
      </c>
      <c r="P20" s="170">
        <v>70.68794818241926</v>
      </c>
      <c r="R20" s="168">
        <v>2019</v>
      </c>
      <c r="S20" s="169">
        <v>9956</v>
      </c>
      <c r="T20" s="169">
        <v>9420</v>
      </c>
      <c r="U20" s="170">
        <v>94.6163117717959</v>
      </c>
      <c r="V20" s="169">
        <v>536</v>
      </c>
      <c r="W20" s="170">
        <v>5.3836882282040985</v>
      </c>
    </row>
    <row r="21" spans="2:23" s="167" customFormat="1" ht="15">
      <c r="B21" s="168"/>
      <c r="C21" s="169"/>
      <c r="D21" s="170"/>
      <c r="E21" s="169"/>
      <c r="F21" s="170"/>
      <c r="G21" s="169"/>
      <c r="H21" s="170"/>
      <c r="J21" s="173"/>
      <c r="K21" s="172"/>
      <c r="L21" s="170"/>
      <c r="M21" s="172"/>
      <c r="N21" s="170"/>
      <c r="O21" s="172"/>
      <c r="P21" s="170"/>
      <c r="R21" s="168"/>
      <c r="S21" s="169"/>
      <c r="T21" s="169"/>
      <c r="U21" s="170"/>
      <c r="V21" s="169"/>
      <c r="W21" s="170"/>
    </row>
    <row r="22" spans="2:23" s="167" customFormat="1" ht="15">
      <c r="B22" s="168"/>
      <c r="C22" s="169"/>
      <c r="D22" s="170"/>
      <c r="E22" s="169"/>
      <c r="F22" s="170"/>
      <c r="G22" s="169"/>
      <c r="H22" s="170"/>
      <c r="J22" s="173"/>
      <c r="K22" s="172"/>
      <c r="L22" s="170"/>
      <c r="M22" s="172"/>
      <c r="N22" s="170"/>
      <c r="O22" s="172"/>
      <c r="P22" s="170"/>
      <c r="R22" s="168"/>
      <c r="S22" s="169"/>
      <c r="T22" s="169"/>
      <c r="U22" s="170"/>
      <c r="V22" s="169"/>
      <c r="W22" s="170"/>
    </row>
    <row r="23" spans="2:18" s="167" customFormat="1" ht="15">
      <c r="B23" s="27" t="s">
        <v>155</v>
      </c>
      <c r="J23" s="27" t="s">
        <v>155</v>
      </c>
      <c r="R23" s="27" t="s">
        <v>155</v>
      </c>
    </row>
    <row r="24" spans="2:18" s="167" customFormat="1" ht="15">
      <c r="B24" s="145" t="s">
        <v>109</v>
      </c>
      <c r="J24" s="145" t="s">
        <v>109</v>
      </c>
      <c r="R24" s="145" t="s">
        <v>109</v>
      </c>
    </row>
    <row r="25" s="167" customFormat="1" ht="15"/>
    <row r="26" ht="18">
      <c r="W26" s="167"/>
    </row>
    <row r="27" s="7" customFormat="1" ht="18"/>
    <row r="28" s="7" customFormat="1" ht="18"/>
    <row r="29" s="7" customFormat="1" ht="18"/>
    <row r="30" s="7" customFormat="1" ht="18"/>
    <row r="31" s="7" customFormat="1" ht="18"/>
    <row r="32" s="7" customFormat="1" ht="18"/>
    <row r="33" s="7" customFormat="1" ht="18"/>
    <row r="34" s="7" customFormat="1" ht="18"/>
    <row r="35" s="7" customFormat="1" ht="18"/>
    <row r="36" s="7" customFormat="1" ht="18"/>
    <row r="37" s="7" customFormat="1" ht="18"/>
    <row r="38" s="7" customFormat="1" ht="18"/>
    <row r="39" s="7" customFormat="1" ht="18"/>
    <row r="40" s="7" customFormat="1" ht="18"/>
    <row r="41" spans="2:23" ht="18">
      <c r="B41" s="173"/>
      <c r="C41" s="175"/>
      <c r="D41" s="174"/>
      <c r="E41" s="175"/>
      <c r="F41" s="174"/>
      <c r="G41" s="175"/>
      <c r="H41" s="174"/>
      <c r="I41" s="167"/>
      <c r="J41" s="173"/>
      <c r="K41" s="176"/>
      <c r="L41" s="174"/>
      <c r="M41" s="176"/>
      <c r="N41" s="174"/>
      <c r="O41" s="176"/>
      <c r="P41" s="174"/>
      <c r="Q41" s="167"/>
      <c r="R41" s="173"/>
      <c r="S41" s="173"/>
      <c r="T41" s="173"/>
      <c r="U41" s="174"/>
      <c r="V41" s="173"/>
      <c r="W41" s="174"/>
    </row>
    <row r="42" spans="2:23" ht="18">
      <c r="B42" s="173"/>
      <c r="C42" s="175"/>
      <c r="D42" s="174"/>
      <c r="E42" s="175"/>
      <c r="F42" s="174"/>
      <c r="G42" s="175"/>
      <c r="H42" s="174"/>
      <c r="I42" s="167"/>
      <c r="J42" s="173"/>
      <c r="K42" s="176"/>
      <c r="L42" s="174"/>
      <c r="M42" s="176"/>
      <c r="N42" s="174"/>
      <c r="O42" s="176"/>
      <c r="P42" s="174"/>
      <c r="Q42" s="167"/>
      <c r="R42" s="173"/>
      <c r="S42" s="173"/>
      <c r="T42" s="173"/>
      <c r="U42" s="174"/>
      <c r="V42" s="173"/>
      <c r="W42" s="174"/>
    </row>
    <row r="43" spans="2:23" ht="18">
      <c r="B43" s="173"/>
      <c r="C43" s="175"/>
      <c r="D43" s="174"/>
      <c r="E43" s="175"/>
      <c r="F43" s="174"/>
      <c r="G43" s="175"/>
      <c r="H43" s="174"/>
      <c r="I43" s="167"/>
      <c r="J43" s="173"/>
      <c r="K43" s="176"/>
      <c r="L43" s="174"/>
      <c r="M43" s="176"/>
      <c r="N43" s="174"/>
      <c r="O43" s="176"/>
      <c r="P43" s="174"/>
      <c r="Q43" s="167"/>
      <c r="R43" s="173"/>
      <c r="S43" s="173"/>
      <c r="T43" s="173"/>
      <c r="U43" s="174"/>
      <c r="V43" s="173"/>
      <c r="W43" s="174"/>
    </row>
    <row r="44" spans="2:23" ht="18">
      <c r="B44" s="173"/>
      <c r="C44" s="175"/>
      <c r="D44" s="174"/>
      <c r="E44" s="175"/>
      <c r="F44" s="174"/>
      <c r="G44" s="175"/>
      <c r="H44" s="174"/>
      <c r="I44" s="167"/>
      <c r="J44" s="173"/>
      <c r="K44" s="176"/>
      <c r="L44" s="174"/>
      <c r="M44" s="176"/>
      <c r="N44" s="174"/>
      <c r="O44" s="176"/>
      <c r="P44" s="174"/>
      <c r="Q44" s="167"/>
      <c r="R44" s="173"/>
      <c r="S44" s="173"/>
      <c r="T44" s="173"/>
      <c r="U44" s="174"/>
      <c r="V44" s="173"/>
      <c r="W44" s="174"/>
    </row>
    <row r="45" spans="2:23" ht="18">
      <c r="B45" s="173"/>
      <c r="C45" s="175"/>
      <c r="D45" s="174"/>
      <c r="E45" s="175"/>
      <c r="F45" s="174"/>
      <c r="G45" s="175"/>
      <c r="H45" s="174"/>
      <c r="I45" s="167"/>
      <c r="J45" s="173"/>
      <c r="K45" s="176"/>
      <c r="L45" s="174"/>
      <c r="M45" s="176"/>
      <c r="N45" s="174"/>
      <c r="O45" s="176"/>
      <c r="P45" s="174"/>
      <c r="Q45" s="167"/>
      <c r="R45" s="173"/>
      <c r="S45" s="173"/>
      <c r="T45" s="173"/>
      <c r="U45" s="174"/>
      <c r="V45" s="173"/>
      <c r="W45" s="174"/>
    </row>
    <row r="46" spans="2:23" ht="18">
      <c r="B46" s="173"/>
      <c r="C46" s="175"/>
      <c r="D46" s="174"/>
      <c r="E46" s="175"/>
      <c r="F46" s="174"/>
      <c r="G46" s="175"/>
      <c r="H46" s="174"/>
      <c r="I46" s="167"/>
      <c r="J46" s="173"/>
      <c r="K46" s="176"/>
      <c r="L46" s="174"/>
      <c r="M46" s="176"/>
      <c r="N46" s="174"/>
      <c r="O46" s="176"/>
      <c r="P46" s="174"/>
      <c r="Q46" s="167"/>
      <c r="R46" s="173"/>
      <c r="S46" s="173"/>
      <c r="T46" s="173"/>
      <c r="U46" s="174"/>
      <c r="V46" s="173"/>
      <c r="W46" s="174"/>
    </row>
    <row r="47" spans="2:23" ht="18">
      <c r="B47" s="173"/>
      <c r="C47" s="175"/>
      <c r="D47" s="174"/>
      <c r="E47" s="175"/>
      <c r="F47" s="174"/>
      <c r="G47" s="175"/>
      <c r="H47" s="174"/>
      <c r="I47" s="167"/>
      <c r="J47" s="173"/>
      <c r="K47" s="176"/>
      <c r="L47" s="174"/>
      <c r="M47" s="176"/>
      <c r="N47" s="174"/>
      <c r="O47" s="176"/>
      <c r="P47" s="174"/>
      <c r="Q47" s="167"/>
      <c r="R47" s="173"/>
      <c r="S47" s="173"/>
      <c r="T47" s="173"/>
      <c r="U47" s="174"/>
      <c r="V47" s="173"/>
      <c r="W47" s="174"/>
    </row>
    <row r="48" spans="2:23" ht="18">
      <c r="B48" s="173"/>
      <c r="C48" s="173"/>
      <c r="D48" s="173"/>
      <c r="E48" s="173"/>
      <c r="F48" s="173"/>
      <c r="G48" s="173"/>
      <c r="H48" s="173"/>
      <c r="I48" s="167"/>
      <c r="J48" s="173"/>
      <c r="K48" s="167"/>
      <c r="L48" s="173"/>
      <c r="M48" s="167"/>
      <c r="N48" s="173"/>
      <c r="O48" s="167"/>
      <c r="P48" s="173"/>
      <c r="Q48" s="167"/>
      <c r="R48" s="173"/>
      <c r="S48" s="173"/>
      <c r="T48" s="173"/>
      <c r="U48" s="173"/>
      <c r="V48" s="173"/>
      <c r="W48" s="173"/>
    </row>
    <row r="49" spans="2:23" ht="18">
      <c r="B49" s="177"/>
      <c r="C49" s="173"/>
      <c r="D49" s="173"/>
      <c r="E49" s="173"/>
      <c r="F49" s="173"/>
      <c r="G49" s="173"/>
      <c r="H49" s="173"/>
      <c r="I49" s="167"/>
      <c r="J49" s="173"/>
      <c r="K49" s="167"/>
      <c r="L49" s="173"/>
      <c r="M49" s="167"/>
      <c r="N49" s="173"/>
      <c r="O49" s="167"/>
      <c r="P49" s="173"/>
      <c r="Q49" s="167"/>
      <c r="R49" s="173"/>
      <c r="S49" s="173"/>
      <c r="T49" s="173"/>
      <c r="U49" s="173"/>
      <c r="V49" s="173"/>
      <c r="W49" s="173"/>
    </row>
    <row r="50" spans="2:23" ht="18">
      <c r="B50" s="177"/>
      <c r="C50" s="173"/>
      <c r="D50" s="173"/>
      <c r="E50" s="173"/>
      <c r="F50" s="173"/>
      <c r="G50" s="173"/>
      <c r="H50" s="173"/>
      <c r="I50" s="167"/>
      <c r="J50" s="173"/>
      <c r="K50" s="167"/>
      <c r="L50" s="173"/>
      <c r="M50" s="167"/>
      <c r="N50" s="173"/>
      <c r="O50" s="167"/>
      <c r="P50" s="173"/>
      <c r="Q50" s="167"/>
      <c r="R50" s="173"/>
      <c r="S50" s="173"/>
      <c r="T50" s="173"/>
      <c r="U50" s="173"/>
      <c r="V50" s="173"/>
      <c r="W50" s="173"/>
    </row>
    <row r="51" s="7" customFormat="1" ht="18"/>
    <row r="52" s="7" customFormat="1" ht="18"/>
  </sheetData>
  <sheetProtection/>
  <mergeCells count="15">
    <mergeCell ref="R5:W5"/>
    <mergeCell ref="B3:H3"/>
    <mergeCell ref="J3:P3"/>
    <mergeCell ref="R3:W3"/>
    <mergeCell ref="B4:H4"/>
    <mergeCell ref="J4:P4"/>
    <mergeCell ref="R4:W4"/>
    <mergeCell ref="B5:H5"/>
    <mergeCell ref="J5:P5"/>
    <mergeCell ref="C6:D6"/>
    <mergeCell ref="E6:F6"/>
    <mergeCell ref="G6:H6"/>
    <mergeCell ref="K6:L6"/>
    <mergeCell ref="M6:N6"/>
    <mergeCell ref="O6:P6"/>
  </mergeCells>
  <printOptions/>
  <pageMargins left="0.7086614173228347" right="0.17" top="0.7480314960629921" bottom="0.7480314960629921" header="0.31496062992125984" footer="0.31496062992125984"/>
  <pageSetup fitToHeight="1" fitToWidth="1" horizontalDpi="600" verticalDpi="600" orientation="landscape" scale="52"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G46"/>
  <sheetViews>
    <sheetView showGridLines="0" showRowColHeaders="0" zoomScalePageLayoutView="0" workbookViewId="0" topLeftCell="A1">
      <pane ySplit="5" topLeftCell="A6" activePane="bottomLeft" state="frozen"/>
      <selection pane="topLeft" activeCell="A1" sqref="A1:J1"/>
      <selection pane="bottomLeft" activeCell="A1" sqref="A1"/>
    </sheetView>
  </sheetViews>
  <sheetFormatPr defaultColWidth="11.421875" defaultRowHeight="15"/>
  <cols>
    <col min="1" max="1" width="14.00390625" style="26" customWidth="1"/>
    <col min="2" max="2" width="11.421875" style="26" customWidth="1"/>
    <col min="3" max="3" width="21.421875" style="26" customWidth="1"/>
    <col min="4" max="4" width="15.421875" style="26" customWidth="1"/>
    <col min="5" max="5" width="11.421875" style="26" customWidth="1"/>
    <col min="6" max="6" width="12.57421875" style="26" customWidth="1"/>
    <col min="7" max="16384" width="11.421875" style="26" customWidth="1"/>
  </cols>
  <sheetData>
    <row r="1" ht="15">
      <c r="A1" s="37"/>
    </row>
    <row r="2" ht="14.25"/>
    <row r="3" spans="1:7" s="288" customFormat="1" ht="44.25" customHeight="1">
      <c r="A3" s="260"/>
      <c r="B3" s="443" t="s">
        <v>266</v>
      </c>
      <c r="C3" s="443"/>
      <c r="D3" s="260"/>
      <c r="E3" s="9"/>
      <c r="F3" s="9"/>
      <c r="G3" s="287"/>
    </row>
    <row r="4" spans="1:7" s="288" customFormat="1" ht="18">
      <c r="A4" s="260"/>
      <c r="B4" s="440" t="s">
        <v>386</v>
      </c>
      <c r="C4" s="440"/>
      <c r="D4" s="260"/>
      <c r="E4" s="9"/>
      <c r="F4" s="9"/>
      <c r="G4" s="287"/>
    </row>
    <row r="5" spans="1:7" ht="30">
      <c r="A5" s="48"/>
      <c r="B5" s="353" t="s">
        <v>0</v>
      </c>
      <c r="C5" s="353" t="s">
        <v>301</v>
      </c>
      <c r="D5" s="48"/>
      <c r="E5" s="7"/>
      <c r="F5" s="7"/>
      <c r="G5" s="99"/>
    </row>
    <row r="6" spans="1:7" ht="18">
      <c r="A6" s="48"/>
      <c r="B6" s="34">
        <v>2010</v>
      </c>
      <c r="C6" s="298">
        <v>8.925</v>
      </c>
      <c r="D6" s="48"/>
      <c r="E6" s="7"/>
      <c r="F6" s="7"/>
      <c r="G6" s="99"/>
    </row>
    <row r="7" spans="1:7" ht="18">
      <c r="A7" s="48"/>
      <c r="B7" s="34">
        <v>2011</v>
      </c>
      <c r="C7" s="298">
        <v>8.803571428571429</v>
      </c>
      <c r="D7" s="48"/>
      <c r="E7" s="7"/>
      <c r="F7" s="7"/>
      <c r="G7" s="99"/>
    </row>
    <row r="8" spans="1:7" ht="18">
      <c r="A8" s="48"/>
      <c r="B8" s="34">
        <v>2012</v>
      </c>
      <c r="C8" s="298">
        <v>9.04642857142857</v>
      </c>
      <c r="D8" s="48"/>
      <c r="E8" s="7"/>
      <c r="F8" s="7"/>
      <c r="G8" s="99"/>
    </row>
    <row r="9" spans="1:7" ht="18">
      <c r="A9" s="48"/>
      <c r="B9" s="34">
        <v>2013</v>
      </c>
      <c r="C9" s="298">
        <v>8.975</v>
      </c>
      <c r="D9" s="48"/>
      <c r="E9" s="7"/>
      <c r="F9" s="7"/>
      <c r="G9" s="99"/>
    </row>
    <row r="10" spans="1:6" ht="18">
      <c r="A10" s="48"/>
      <c r="B10" s="34">
        <v>2014</v>
      </c>
      <c r="C10" s="298">
        <v>8.98</v>
      </c>
      <c r="D10" s="48"/>
      <c r="E10" s="7"/>
      <c r="F10" s="7"/>
    </row>
    <row r="11" spans="1:6" ht="18">
      <c r="A11" s="48"/>
      <c r="B11" s="34">
        <v>2015</v>
      </c>
      <c r="C11" s="298">
        <v>9.203333333333333</v>
      </c>
      <c r="D11" s="48"/>
      <c r="E11" s="7"/>
      <c r="F11" s="7"/>
    </row>
    <row r="12" spans="1:3" ht="18" customHeight="1">
      <c r="A12" s="150"/>
      <c r="B12" s="34">
        <v>2016</v>
      </c>
      <c r="C12" s="293">
        <v>9.078333333333335</v>
      </c>
    </row>
    <row r="13" spans="2:3" ht="18" customHeight="1">
      <c r="B13" s="34">
        <v>2017</v>
      </c>
      <c r="C13" s="292">
        <v>9.308214285714286</v>
      </c>
    </row>
    <row r="14" spans="1:3" ht="18">
      <c r="A14" s="150"/>
      <c r="B14" s="34">
        <v>2018</v>
      </c>
      <c r="C14" s="292">
        <v>9.3259375</v>
      </c>
    </row>
    <row r="15" spans="1:3" ht="18">
      <c r="A15" s="150"/>
      <c r="B15" s="34">
        <v>2019</v>
      </c>
      <c r="C15" s="299">
        <v>9.183</v>
      </c>
    </row>
    <row r="16" spans="1:3" ht="18">
      <c r="A16" s="150"/>
      <c r="B16" s="34"/>
      <c r="C16" s="151"/>
    </row>
    <row r="17" ht="18">
      <c r="A17" s="147" t="s">
        <v>155</v>
      </c>
    </row>
    <row r="18" spans="1:4" ht="55.5" customHeight="1">
      <c r="A18" s="493" t="s">
        <v>335</v>
      </c>
      <c r="B18" s="493"/>
      <c r="C18" s="493"/>
      <c r="D18" s="493"/>
    </row>
    <row r="19" spans="1:6" ht="18">
      <c r="A19" s="56" t="s">
        <v>109</v>
      </c>
      <c r="E19" s="134"/>
      <c r="F19" s="114"/>
    </row>
    <row r="20" spans="5:6" ht="18">
      <c r="E20" s="128"/>
      <c r="F20" s="114"/>
    </row>
    <row r="21" ht="18">
      <c r="C21" s="151"/>
    </row>
    <row r="22" spans="2:4" ht="18">
      <c r="B22" s="492"/>
      <c r="C22" s="492"/>
      <c r="D22" s="492"/>
    </row>
    <row r="46" ht="18">
      <c r="F46" s="152"/>
    </row>
  </sheetData>
  <sheetProtection/>
  <mergeCells count="4">
    <mergeCell ref="B3:C3"/>
    <mergeCell ref="B4:C4"/>
    <mergeCell ref="B22:D22"/>
    <mergeCell ref="A18:D18"/>
  </mergeCells>
  <printOptions/>
  <pageMargins left="0.7086614173228347" right="0.7086614173228347" top="0.7480314960629921" bottom="0.7480314960629921" header="0.31496062992125984" footer="0.31496062992125984"/>
  <pageSetup fitToHeight="1" fitToWidth="1" horizontalDpi="200" verticalDpi="200" orientation="portrait"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M54"/>
  <sheetViews>
    <sheetView showGridLines="0" showRowColHeaders="0" zoomScalePageLayoutView="0" workbookViewId="0" topLeftCell="A1">
      <pane ySplit="6" topLeftCell="A7" activePane="bottomLeft" state="frozen"/>
      <selection pane="topLeft" activeCell="A1" sqref="A1:J1"/>
      <selection pane="bottomLeft" activeCell="B5" sqref="B5:F5"/>
    </sheetView>
  </sheetViews>
  <sheetFormatPr defaultColWidth="11.421875" defaultRowHeight="15"/>
  <cols>
    <col min="1" max="2" width="11.421875" style="99" customWidth="1"/>
    <col min="3" max="6" width="12.00390625" style="99" customWidth="1"/>
    <col min="7" max="7" width="14.8515625" style="99" customWidth="1"/>
    <col min="8" max="8" width="11.421875" style="99" customWidth="1"/>
    <col min="9" max="11" width="12.00390625" style="287" customWidth="1"/>
    <col min="12" max="13" width="11.421875" style="287" customWidth="1"/>
    <col min="14" max="16384" width="11.421875" style="99" customWidth="1"/>
  </cols>
  <sheetData>
    <row r="1" spans="1:2" ht="15">
      <c r="A1" s="37"/>
      <c r="B1" s="26"/>
    </row>
    <row r="2" spans="1:2" ht="14.25">
      <c r="A2" s="26"/>
      <c r="B2" s="26"/>
    </row>
    <row r="3" spans="2:13" s="287" customFormat="1" ht="15" customHeight="1">
      <c r="B3" s="443" t="s">
        <v>46</v>
      </c>
      <c r="C3" s="443"/>
      <c r="D3" s="443"/>
      <c r="E3" s="443"/>
      <c r="F3" s="443"/>
      <c r="H3" s="9"/>
      <c r="I3" s="443"/>
      <c r="J3" s="443"/>
      <c r="K3" s="443"/>
      <c r="L3" s="443"/>
      <c r="M3" s="443"/>
    </row>
    <row r="4" spans="2:13" s="287" customFormat="1" ht="15" customHeight="1">
      <c r="B4" s="440" t="s">
        <v>450</v>
      </c>
      <c r="C4" s="440"/>
      <c r="D4" s="440"/>
      <c r="E4" s="440"/>
      <c r="F4" s="440"/>
      <c r="H4" s="9"/>
      <c r="I4" s="440"/>
      <c r="J4" s="440"/>
      <c r="K4" s="440"/>
      <c r="L4" s="440"/>
      <c r="M4" s="440"/>
    </row>
    <row r="5" spans="2:13" ht="18">
      <c r="B5" s="440" t="s">
        <v>362</v>
      </c>
      <c r="C5" s="440"/>
      <c r="D5" s="440"/>
      <c r="E5" s="440"/>
      <c r="F5" s="440"/>
      <c r="G5" s="287"/>
      <c r="H5" s="9"/>
      <c r="I5" s="440"/>
      <c r="J5" s="440"/>
      <c r="K5" s="440"/>
      <c r="L5" s="440"/>
      <c r="M5" s="440"/>
    </row>
    <row r="6" spans="2:13" ht="18">
      <c r="B6" s="353" t="s">
        <v>0</v>
      </c>
      <c r="C6" s="353" t="s">
        <v>83</v>
      </c>
      <c r="D6" s="353" t="s">
        <v>84</v>
      </c>
      <c r="E6" s="353" t="s">
        <v>85</v>
      </c>
      <c r="F6" s="353" t="s">
        <v>16</v>
      </c>
      <c r="G6" s="358"/>
      <c r="H6" s="337"/>
      <c r="I6" s="378"/>
      <c r="J6" s="378"/>
      <c r="K6" s="378"/>
      <c r="L6" s="378"/>
      <c r="M6" s="378"/>
    </row>
    <row r="7" spans="2:13" ht="18">
      <c r="B7" s="146">
        <v>2003</v>
      </c>
      <c r="C7" s="294">
        <v>53.666666666666664</v>
      </c>
      <c r="D7" s="294">
        <v>23</v>
      </c>
      <c r="E7" s="149">
        <v>22</v>
      </c>
      <c r="F7" s="149">
        <f>SUM(C7:E7)</f>
        <v>98.66666666666666</v>
      </c>
      <c r="G7" s="147"/>
      <c r="H7" s="20"/>
      <c r="I7" s="181"/>
      <c r="J7" s="381"/>
      <c r="K7" s="381"/>
      <c r="L7" s="382"/>
      <c r="M7" s="382"/>
    </row>
    <row r="8" spans="2:13" ht="18">
      <c r="B8" s="146">
        <v>2004</v>
      </c>
      <c r="C8" s="294">
        <v>63.666666666666664</v>
      </c>
      <c r="D8" s="294">
        <v>20.833333333333332</v>
      </c>
      <c r="E8" s="149">
        <v>14.333333333333334</v>
      </c>
      <c r="F8" s="149">
        <f aca="true" t="shared" si="0" ref="F8:F18">SUM(C8:E8)</f>
        <v>98.83333333333333</v>
      </c>
      <c r="G8" s="147"/>
      <c r="H8" s="20"/>
      <c r="I8" s="181"/>
      <c r="J8" s="381"/>
      <c r="K8" s="381"/>
      <c r="L8" s="382"/>
      <c r="M8" s="382"/>
    </row>
    <row r="9" spans="2:13" ht="18">
      <c r="B9" s="146">
        <v>2005</v>
      </c>
      <c r="C9" s="294">
        <v>74.5</v>
      </c>
      <c r="D9" s="294">
        <v>15</v>
      </c>
      <c r="E9" s="149">
        <v>10</v>
      </c>
      <c r="F9" s="149">
        <f t="shared" si="0"/>
        <v>99.5</v>
      </c>
      <c r="G9" s="147"/>
      <c r="H9" s="20"/>
      <c r="I9" s="181"/>
      <c r="J9" s="148"/>
      <c r="K9" s="148"/>
      <c r="L9" s="148"/>
      <c r="M9" s="382"/>
    </row>
    <row r="10" spans="2:13" ht="18">
      <c r="B10" s="146">
        <v>2006</v>
      </c>
      <c r="C10" s="294">
        <v>80</v>
      </c>
      <c r="D10" s="294">
        <v>11.25</v>
      </c>
      <c r="E10" s="149">
        <v>8.5</v>
      </c>
      <c r="F10" s="149">
        <f t="shared" si="0"/>
        <v>99.75</v>
      </c>
      <c r="G10" s="147"/>
      <c r="H10" s="20"/>
      <c r="I10" s="181"/>
      <c r="J10" s="148"/>
      <c r="K10" s="148"/>
      <c r="L10" s="148"/>
      <c r="M10" s="383"/>
    </row>
    <row r="11" spans="2:13" ht="18">
      <c r="B11" s="146">
        <v>2007</v>
      </c>
      <c r="C11" s="294">
        <v>83.75</v>
      </c>
      <c r="D11" s="294">
        <v>10.75</v>
      </c>
      <c r="E11" s="149">
        <v>5.5</v>
      </c>
      <c r="F11" s="149">
        <f t="shared" si="0"/>
        <v>100</v>
      </c>
      <c r="G11" s="147"/>
      <c r="H11" s="20"/>
      <c r="I11" s="181"/>
      <c r="J11" s="148"/>
      <c r="K11" s="148"/>
      <c r="L11" s="148"/>
      <c r="M11" s="383"/>
    </row>
    <row r="12" spans="2:13" ht="18">
      <c r="B12" s="146">
        <v>2008</v>
      </c>
      <c r="C12" s="294">
        <v>84</v>
      </c>
      <c r="D12" s="294">
        <v>10.25</v>
      </c>
      <c r="E12" s="149">
        <v>5.75</v>
      </c>
      <c r="F12" s="149">
        <f t="shared" si="0"/>
        <v>100</v>
      </c>
      <c r="G12" s="147"/>
      <c r="H12" s="20"/>
      <c r="I12" s="181"/>
      <c r="J12" s="148"/>
      <c r="K12" s="148"/>
      <c r="L12" s="148"/>
      <c r="M12" s="382"/>
    </row>
    <row r="13" spans="2:13" ht="18">
      <c r="B13" s="146">
        <v>2009</v>
      </c>
      <c r="C13" s="294">
        <v>81.5</v>
      </c>
      <c r="D13" s="294">
        <v>12.25</v>
      </c>
      <c r="E13" s="149">
        <v>6.25</v>
      </c>
      <c r="F13" s="149">
        <f t="shared" si="0"/>
        <v>100</v>
      </c>
      <c r="G13" s="147"/>
      <c r="H13" s="20"/>
      <c r="I13" s="181"/>
      <c r="J13" s="148"/>
      <c r="K13" s="148"/>
      <c r="L13" s="148"/>
      <c r="M13" s="382"/>
    </row>
    <row r="14" spans="2:13" ht="18">
      <c r="B14" s="146">
        <v>2010</v>
      </c>
      <c r="C14" s="294">
        <v>77.25</v>
      </c>
      <c r="D14" s="294">
        <v>13.25</v>
      </c>
      <c r="E14" s="149">
        <v>9</v>
      </c>
      <c r="F14" s="149">
        <f t="shared" si="0"/>
        <v>99.5</v>
      </c>
      <c r="G14" s="147"/>
      <c r="H14" s="20"/>
      <c r="I14" s="181"/>
      <c r="J14" s="148"/>
      <c r="K14" s="148"/>
      <c r="L14" s="148"/>
      <c r="M14" s="382"/>
    </row>
    <row r="15" spans="2:13" ht="18">
      <c r="B15" s="146">
        <v>2011</v>
      </c>
      <c r="C15" s="294">
        <v>77</v>
      </c>
      <c r="D15" s="294">
        <v>13.25</v>
      </c>
      <c r="E15" s="149">
        <v>9.25</v>
      </c>
      <c r="F15" s="149">
        <f t="shared" si="0"/>
        <v>99.5</v>
      </c>
      <c r="G15" s="147"/>
      <c r="H15" s="20"/>
      <c r="I15" s="181"/>
      <c r="J15" s="148"/>
      <c r="K15" s="148"/>
      <c r="L15" s="148"/>
      <c r="M15" s="382"/>
    </row>
    <row r="16" spans="2:13" ht="18">
      <c r="B16" s="146">
        <v>2012</v>
      </c>
      <c r="C16" s="294">
        <v>79</v>
      </c>
      <c r="D16" s="294">
        <v>11</v>
      </c>
      <c r="E16" s="149">
        <v>8</v>
      </c>
      <c r="F16" s="149">
        <f t="shared" si="0"/>
        <v>98</v>
      </c>
      <c r="G16" s="147"/>
      <c r="H16" s="20"/>
      <c r="I16" s="181"/>
      <c r="J16" s="148"/>
      <c r="K16" s="148"/>
      <c r="L16" s="148"/>
      <c r="M16" s="382"/>
    </row>
    <row r="17" spans="2:13" ht="18">
      <c r="B17" s="146">
        <v>2013</v>
      </c>
      <c r="C17" s="294">
        <v>81.25</v>
      </c>
      <c r="D17" s="294">
        <v>9.5</v>
      </c>
      <c r="E17" s="149">
        <v>8.5</v>
      </c>
      <c r="F17" s="149">
        <f t="shared" si="0"/>
        <v>99.25</v>
      </c>
      <c r="G17" s="147"/>
      <c r="H17" s="20"/>
      <c r="I17" s="181"/>
      <c r="J17" s="148"/>
      <c r="K17" s="148"/>
      <c r="L17" s="148"/>
      <c r="M17" s="382"/>
    </row>
    <row r="18" spans="2:13" ht="18">
      <c r="B18" s="146">
        <v>2014</v>
      </c>
      <c r="C18" s="294">
        <v>67.25</v>
      </c>
      <c r="D18" s="294">
        <v>14.5</v>
      </c>
      <c r="E18" s="149">
        <v>16.5</v>
      </c>
      <c r="F18" s="149">
        <f t="shared" si="0"/>
        <v>98.25</v>
      </c>
      <c r="G18" s="147"/>
      <c r="H18" s="20"/>
      <c r="I18" s="181"/>
      <c r="J18" s="148"/>
      <c r="K18" s="148"/>
      <c r="L18" s="148"/>
      <c r="M18" s="382"/>
    </row>
    <row r="19" spans="2:13" ht="18">
      <c r="B19" s="146">
        <v>2015</v>
      </c>
      <c r="C19" s="294">
        <v>75.75</v>
      </c>
      <c r="D19" s="295">
        <v>11.25</v>
      </c>
      <c r="E19" s="296">
        <v>12</v>
      </c>
      <c r="F19" s="149">
        <f>SUM(C19:E19)</f>
        <v>99</v>
      </c>
      <c r="G19" s="147"/>
      <c r="H19" s="20"/>
      <c r="I19" s="181"/>
      <c r="J19" s="148"/>
      <c r="K19" s="148"/>
      <c r="L19" s="148"/>
      <c r="M19" s="382"/>
    </row>
    <row r="20" spans="2:13" ht="18">
      <c r="B20" s="146">
        <v>2016</v>
      </c>
      <c r="C20" s="297">
        <v>76.75</v>
      </c>
      <c r="D20" s="297">
        <v>12</v>
      </c>
      <c r="E20" s="297">
        <v>10.25</v>
      </c>
      <c r="F20" s="149">
        <f>SUM(C20:E20)</f>
        <v>99</v>
      </c>
      <c r="G20" s="147"/>
      <c r="H20" s="20"/>
      <c r="I20" s="181"/>
      <c r="J20" s="148"/>
      <c r="K20" s="148"/>
      <c r="L20" s="148"/>
      <c r="M20" s="382"/>
    </row>
    <row r="21" spans="2:13" ht="18">
      <c r="B21" s="146">
        <v>2017</v>
      </c>
      <c r="C21" s="294">
        <v>76.25</v>
      </c>
      <c r="D21" s="294">
        <v>11</v>
      </c>
      <c r="E21" s="149">
        <v>11.5</v>
      </c>
      <c r="F21" s="149">
        <f>SUM(C21:E21)</f>
        <v>98.75</v>
      </c>
      <c r="G21" s="147"/>
      <c r="H21" s="7"/>
      <c r="I21" s="181"/>
      <c r="J21" s="148"/>
      <c r="K21" s="148"/>
      <c r="L21" s="148"/>
      <c r="M21" s="382"/>
    </row>
    <row r="22" spans="2:13" ht="18">
      <c r="B22" s="146">
        <v>2018</v>
      </c>
      <c r="C22" s="294">
        <v>80.5</v>
      </c>
      <c r="D22" s="294">
        <v>10</v>
      </c>
      <c r="E22" s="149">
        <v>9.25</v>
      </c>
      <c r="F22" s="149">
        <f>SUM(C22:E22)</f>
        <v>99.75</v>
      </c>
      <c r="G22" s="147"/>
      <c r="H22" s="7"/>
      <c r="I22" s="181"/>
      <c r="J22" s="381"/>
      <c r="K22" s="381"/>
      <c r="L22" s="382"/>
      <c r="M22" s="382"/>
    </row>
    <row r="23" spans="2:13" ht="18">
      <c r="B23" s="146">
        <v>2019</v>
      </c>
      <c r="C23" s="294">
        <v>85.5</v>
      </c>
      <c r="D23" s="294">
        <v>7.5</v>
      </c>
      <c r="E23" s="149">
        <v>7</v>
      </c>
      <c r="F23" s="149">
        <f>SUM(C23:E23)</f>
        <v>100</v>
      </c>
      <c r="H23" s="7"/>
      <c r="I23" s="181"/>
      <c r="J23" s="381"/>
      <c r="K23" s="295"/>
      <c r="L23" s="296"/>
      <c r="M23" s="382"/>
    </row>
    <row r="24" spans="3:12" ht="18">
      <c r="C24" s="294"/>
      <c r="D24" s="294"/>
      <c r="E24" s="149"/>
      <c r="H24" s="7"/>
      <c r="I24" s="9"/>
      <c r="J24" s="148"/>
      <c r="K24" s="148"/>
      <c r="L24" s="148"/>
    </row>
    <row r="25" spans="2:12" ht="18">
      <c r="B25" s="56" t="s">
        <v>155</v>
      </c>
      <c r="H25" s="7"/>
      <c r="I25" s="384"/>
      <c r="J25" s="148"/>
      <c r="K25" s="148"/>
      <c r="L25" s="148"/>
    </row>
    <row r="26" spans="2:12" ht="18">
      <c r="B26" s="56" t="s">
        <v>235</v>
      </c>
      <c r="H26" s="7"/>
      <c r="I26" s="384"/>
      <c r="J26" s="148"/>
      <c r="K26" s="148"/>
      <c r="L26" s="148"/>
    </row>
    <row r="27" spans="1:12" ht="18">
      <c r="A27" s="21"/>
      <c r="B27" s="56" t="s">
        <v>109</v>
      </c>
      <c r="H27" s="7"/>
      <c r="I27" s="384"/>
      <c r="J27" s="148"/>
      <c r="K27" s="148"/>
      <c r="L27" s="148"/>
    </row>
    <row r="28" spans="1:12" ht="18">
      <c r="A28" s="21"/>
      <c r="B28" s="123"/>
      <c r="H28" s="7"/>
      <c r="I28" s="9"/>
      <c r="J28" s="9"/>
      <c r="K28" s="9"/>
      <c r="L28" s="9"/>
    </row>
    <row r="29" spans="2:3" ht="18">
      <c r="B29" s="123"/>
      <c r="C29" s="146"/>
    </row>
    <row r="54" ht="18">
      <c r="F54" s="106"/>
    </row>
  </sheetData>
  <sheetProtection/>
  <mergeCells count="6">
    <mergeCell ref="B3:F3"/>
    <mergeCell ref="B4:F4"/>
    <mergeCell ref="I3:M3"/>
    <mergeCell ref="I4:M4"/>
    <mergeCell ref="B5:F5"/>
    <mergeCell ref="I5:M5"/>
  </mergeCells>
  <printOptions/>
  <pageMargins left="0.7086614173228347" right="0.7086614173228347" top="0.7480314960629921" bottom="0.7480314960629921" header="0.31496062992125984" footer="0.31496062992125984"/>
  <pageSetup fitToHeight="1" fitToWidth="1" horizontalDpi="600" verticalDpi="600" orientation="portrait" scale="62" r:id="rId2"/>
  <ignoredErrors>
    <ignoredError sqref="F7:F23" formulaRange="1"/>
  </ignoredErrors>
  <drawing r:id="rId1"/>
</worksheet>
</file>

<file path=xl/worksheets/sheet19.xml><?xml version="1.0" encoding="utf-8"?>
<worksheet xmlns="http://schemas.openxmlformats.org/spreadsheetml/2006/main" xmlns:r="http://schemas.openxmlformats.org/officeDocument/2006/relationships">
  <sheetPr>
    <pageSetUpPr fitToPage="1"/>
  </sheetPr>
  <dimension ref="A1:I51"/>
  <sheetViews>
    <sheetView showGridLines="0" showRowColHeaders="0" zoomScalePageLayoutView="0" workbookViewId="0" topLeftCell="A1">
      <pane ySplit="6" topLeftCell="A7" activePane="bottomLeft" state="frozen"/>
      <selection pane="topLeft" activeCell="A1" sqref="A1:J1"/>
      <selection pane="bottomLeft" activeCell="A1" sqref="A1"/>
    </sheetView>
  </sheetViews>
  <sheetFormatPr defaultColWidth="11.421875" defaultRowHeight="15"/>
  <cols>
    <col min="1" max="2" width="11.421875" style="26" customWidth="1"/>
    <col min="3" max="3" width="17.421875" style="26" customWidth="1"/>
    <col min="4" max="5" width="11.421875" style="26" customWidth="1"/>
    <col min="6" max="6" width="18.421875" style="26" customWidth="1"/>
    <col min="7" max="16384" width="11.421875" style="26" customWidth="1"/>
  </cols>
  <sheetData>
    <row r="1" ht="15">
      <c r="A1" s="37"/>
    </row>
    <row r="2" ht="14.25"/>
    <row r="3" spans="1:7" ht="18">
      <c r="A3" s="48"/>
      <c r="B3" s="48"/>
      <c r="C3" s="48"/>
      <c r="D3" s="48"/>
      <c r="G3" s="99"/>
    </row>
    <row r="4" spans="1:7" s="288" customFormat="1" ht="26.25" customHeight="1">
      <c r="A4" s="260"/>
      <c r="B4" s="443" t="s">
        <v>48</v>
      </c>
      <c r="C4" s="443"/>
      <c r="D4" s="260"/>
      <c r="E4" s="443"/>
      <c r="F4" s="443"/>
      <c r="G4" s="287"/>
    </row>
    <row r="5" spans="1:7" s="288" customFormat="1" ht="27" customHeight="1">
      <c r="A5" s="260"/>
      <c r="B5" s="440" t="s">
        <v>424</v>
      </c>
      <c r="C5" s="440"/>
      <c r="D5" s="260"/>
      <c r="E5" s="440"/>
      <c r="F5" s="440"/>
      <c r="G5" s="287"/>
    </row>
    <row r="6" spans="1:7" ht="45">
      <c r="A6" s="48"/>
      <c r="B6" s="353" t="s">
        <v>0</v>
      </c>
      <c r="C6" s="353" t="s">
        <v>35</v>
      </c>
      <c r="D6" s="336"/>
      <c r="E6" s="378"/>
      <c r="F6" s="378"/>
      <c r="G6" s="99"/>
    </row>
    <row r="7" spans="1:7" ht="18">
      <c r="A7" s="48"/>
      <c r="B7" s="34">
        <v>2006</v>
      </c>
      <c r="C7" s="153">
        <v>1.1080028386959466</v>
      </c>
      <c r="D7" s="48"/>
      <c r="E7" s="379"/>
      <c r="F7" s="153"/>
      <c r="G7" s="99"/>
    </row>
    <row r="8" spans="1:7" ht="18">
      <c r="A8" s="48"/>
      <c r="B8" s="34">
        <v>2007</v>
      </c>
      <c r="C8" s="153">
        <v>0.992102296975215</v>
      </c>
      <c r="D8" s="48"/>
      <c r="E8" s="379"/>
      <c r="F8" s="153"/>
      <c r="G8" s="99"/>
    </row>
    <row r="9" spans="1:7" ht="18">
      <c r="A9" s="48"/>
      <c r="B9" s="34">
        <v>2008</v>
      </c>
      <c r="C9" s="153">
        <v>1.0802185969162375</v>
      </c>
      <c r="D9" s="48"/>
      <c r="E9" s="379"/>
      <c r="F9" s="153"/>
      <c r="G9" s="99"/>
    </row>
    <row r="10" spans="1:7" ht="18">
      <c r="A10" s="48"/>
      <c r="B10" s="34">
        <v>2009</v>
      </c>
      <c r="C10" s="153">
        <v>1.0620928429749552</v>
      </c>
      <c r="D10" s="48"/>
      <c r="E10" s="379"/>
      <c r="F10" s="153"/>
      <c r="G10" s="99"/>
    </row>
    <row r="11" spans="1:7" ht="18">
      <c r="A11" s="48"/>
      <c r="B11" s="34">
        <v>2010</v>
      </c>
      <c r="C11" s="153">
        <v>0.9646807639494832</v>
      </c>
      <c r="D11" s="48"/>
      <c r="E11" s="379"/>
      <c r="F11" s="153"/>
      <c r="G11" s="99"/>
    </row>
    <row r="12" spans="1:7" ht="18">
      <c r="A12" s="48"/>
      <c r="B12" s="34">
        <v>2011</v>
      </c>
      <c r="C12" s="153">
        <v>1.0501603686417025</v>
      </c>
      <c r="D12" s="48"/>
      <c r="E12" s="379"/>
      <c r="F12" s="153"/>
      <c r="G12" s="99"/>
    </row>
    <row r="13" spans="1:7" ht="18">
      <c r="A13" s="48"/>
      <c r="B13" s="34">
        <v>2012</v>
      </c>
      <c r="C13" s="153">
        <v>0.992978917181946</v>
      </c>
      <c r="D13" s="48"/>
      <c r="E13" s="379"/>
      <c r="F13" s="153"/>
      <c r="G13" s="99"/>
    </row>
    <row r="14" spans="1:7" ht="18">
      <c r="A14" s="48"/>
      <c r="B14" s="34">
        <v>2013</v>
      </c>
      <c r="C14" s="153">
        <v>0.9007669808125592</v>
      </c>
      <c r="D14" s="48"/>
      <c r="E14" s="379"/>
      <c r="F14" s="153"/>
      <c r="G14" s="99"/>
    </row>
    <row r="15" spans="1:6" ht="18">
      <c r="A15" s="48"/>
      <c r="B15" s="34">
        <v>2014</v>
      </c>
      <c r="C15" s="153">
        <v>0.8113610641906146</v>
      </c>
      <c r="D15" s="48"/>
      <c r="E15" s="379"/>
      <c r="F15" s="153"/>
    </row>
    <row r="16" spans="1:6" ht="18">
      <c r="A16" s="48"/>
      <c r="B16" s="34">
        <v>2015</v>
      </c>
      <c r="C16" s="154">
        <v>0.6488741314506346</v>
      </c>
      <c r="D16" s="48"/>
      <c r="E16" s="379"/>
      <c r="F16" s="380"/>
    </row>
    <row r="17" spans="1:6" ht="18" customHeight="1">
      <c r="A17" s="48"/>
      <c r="B17" s="34">
        <v>2016</v>
      </c>
      <c r="C17" s="154">
        <v>0.5723819088598723</v>
      </c>
      <c r="D17" s="48"/>
      <c r="E17" s="379"/>
      <c r="F17" s="380"/>
    </row>
    <row r="18" spans="1:6" ht="18" customHeight="1">
      <c r="A18" s="48"/>
      <c r="B18" s="34">
        <v>2017</v>
      </c>
      <c r="C18" s="154">
        <v>0.547115349971904</v>
      </c>
      <c r="D18" s="48"/>
      <c r="E18" s="379"/>
      <c r="F18" s="380"/>
    </row>
    <row r="19" spans="1:6" ht="18">
      <c r="A19" s="48"/>
      <c r="B19" s="34">
        <v>2018</v>
      </c>
      <c r="C19" s="154">
        <v>0.5390176975387199</v>
      </c>
      <c r="D19" s="48"/>
      <c r="E19" s="379"/>
      <c r="F19" s="380"/>
    </row>
    <row r="20" spans="2:7" ht="18">
      <c r="B20" s="34">
        <v>2019</v>
      </c>
      <c r="C20" s="154">
        <v>0.43616856948648</v>
      </c>
      <c r="E20" s="379"/>
      <c r="F20" s="380"/>
      <c r="G20" s="313"/>
    </row>
    <row r="21" spans="2:3" ht="18">
      <c r="B21" s="151"/>
      <c r="C21" s="151"/>
    </row>
    <row r="22" spans="2:3" ht="18">
      <c r="B22" s="147" t="s">
        <v>155</v>
      </c>
      <c r="C22" s="151"/>
    </row>
    <row r="23" spans="2:9" ht="42.75" customHeight="1">
      <c r="B23" s="494" t="s">
        <v>299</v>
      </c>
      <c r="C23" s="494"/>
      <c r="D23" s="494"/>
      <c r="E23" s="494"/>
      <c r="F23" s="494"/>
      <c r="G23" s="494"/>
      <c r="H23" s="494"/>
      <c r="I23" s="155"/>
    </row>
    <row r="24" ht="18">
      <c r="B24" s="147" t="s">
        <v>234</v>
      </c>
    </row>
    <row r="51" ht="18">
      <c r="F51" s="152"/>
    </row>
  </sheetData>
  <sheetProtection/>
  <mergeCells count="5">
    <mergeCell ref="B4:C4"/>
    <mergeCell ref="B5:C5"/>
    <mergeCell ref="B23:H23"/>
    <mergeCell ref="E4:F4"/>
    <mergeCell ref="E5:F5"/>
  </mergeCells>
  <printOptions/>
  <pageMargins left="0.7086614173228347" right="0.7086614173228347" top="0.7480314960629921" bottom="0.7480314960629921" header="0.31496062992125984" footer="0.31496062992125984"/>
  <pageSetup fitToHeight="1" fitToWidth="1" horizontalDpi="200" verticalDpi="200" orientation="portrait"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74"/>
  <sheetViews>
    <sheetView showGridLines="0" showRowColHeaders="0" zoomScale="90" zoomScaleNormal="90" zoomScalePageLayoutView="0" workbookViewId="0" topLeftCell="A1">
      <pane xSplit="2" ySplit="6" topLeftCell="E7" activePane="bottomRight" state="frozen"/>
      <selection pane="topLeft" activeCell="A1" sqref="A1:J1"/>
      <selection pane="topRight" activeCell="A1" sqref="A1:J1"/>
      <selection pane="bottomLeft" activeCell="A1" sqref="A1:J1"/>
      <selection pane="bottomRight" activeCell="J25" sqref="J25"/>
    </sheetView>
  </sheetViews>
  <sheetFormatPr defaultColWidth="11.421875" defaultRowHeight="15"/>
  <cols>
    <col min="1" max="2" width="11.421875" style="20" customWidth="1"/>
    <col min="3" max="9" width="13.8515625" style="20" customWidth="1"/>
    <col min="10" max="11" width="14.140625" style="20" customWidth="1"/>
    <col min="12" max="15" width="11.421875" style="20" customWidth="1"/>
    <col min="16" max="16" width="13.57421875" style="20" customWidth="1"/>
    <col min="17" max="18" width="12.8515625" style="20" bestFit="1" customWidth="1"/>
    <col min="19" max="16384" width="11.421875" style="20" customWidth="1"/>
  </cols>
  <sheetData>
    <row r="1" spans="1:2" ht="15">
      <c r="A1" s="37"/>
      <c r="B1" s="147"/>
    </row>
    <row r="2" spans="1:2" ht="12.75">
      <c r="A2" s="156"/>
      <c r="B2" s="147"/>
    </row>
    <row r="3" spans="2:21" s="163" customFormat="1" ht="15">
      <c r="B3" s="432" t="s">
        <v>389</v>
      </c>
      <c r="C3" s="432"/>
      <c r="D3" s="432"/>
      <c r="E3" s="432"/>
      <c r="F3" s="432"/>
      <c r="G3" s="432"/>
      <c r="H3" s="286"/>
      <c r="I3" s="432" t="s">
        <v>390</v>
      </c>
      <c r="J3" s="432"/>
      <c r="K3" s="432"/>
      <c r="L3" s="432"/>
      <c r="M3" s="432"/>
      <c r="N3" s="432"/>
      <c r="O3" s="161"/>
      <c r="P3" s="432" t="s">
        <v>391</v>
      </c>
      <c r="Q3" s="432"/>
      <c r="R3" s="432"/>
      <c r="S3" s="432"/>
      <c r="T3" s="432"/>
      <c r="U3" s="432"/>
    </row>
    <row r="4" spans="2:21" s="163" customFormat="1" ht="15">
      <c r="B4" s="435" t="s">
        <v>444</v>
      </c>
      <c r="C4" s="433"/>
      <c r="D4" s="433"/>
      <c r="E4" s="433"/>
      <c r="F4" s="433"/>
      <c r="G4" s="433"/>
      <c r="H4" s="286"/>
      <c r="I4" s="435" t="s">
        <v>445</v>
      </c>
      <c r="J4" s="433"/>
      <c r="K4" s="433"/>
      <c r="L4" s="433"/>
      <c r="M4" s="433"/>
      <c r="N4" s="433"/>
      <c r="O4" s="161"/>
      <c r="P4" s="435" t="s">
        <v>445</v>
      </c>
      <c r="Q4" s="433"/>
      <c r="R4" s="433"/>
      <c r="S4" s="433"/>
      <c r="T4" s="433"/>
      <c r="U4" s="433"/>
    </row>
    <row r="5" spans="2:21" s="163" customFormat="1" ht="15">
      <c r="B5" s="433" t="s">
        <v>15</v>
      </c>
      <c r="C5" s="433"/>
      <c r="D5" s="433"/>
      <c r="E5" s="433"/>
      <c r="F5" s="433"/>
      <c r="G5" s="433"/>
      <c r="H5" s="286"/>
      <c r="I5" s="433" t="s">
        <v>15</v>
      </c>
      <c r="J5" s="433"/>
      <c r="K5" s="433"/>
      <c r="L5" s="433"/>
      <c r="M5" s="433"/>
      <c r="N5" s="433"/>
      <c r="O5" s="161"/>
      <c r="P5" s="433" t="s">
        <v>15</v>
      </c>
      <c r="Q5" s="433"/>
      <c r="R5" s="433"/>
      <c r="S5" s="433"/>
      <c r="T5" s="433"/>
      <c r="U5" s="433"/>
    </row>
    <row r="6" spans="2:21" ht="45">
      <c r="B6" s="353" t="s">
        <v>163</v>
      </c>
      <c r="C6" s="353" t="s">
        <v>99</v>
      </c>
      <c r="D6" s="353" t="s">
        <v>223</v>
      </c>
      <c r="E6" s="353" t="s">
        <v>218</v>
      </c>
      <c r="F6" s="353" t="s">
        <v>221</v>
      </c>
      <c r="G6" s="353" t="s">
        <v>47</v>
      </c>
      <c r="H6" s="356"/>
      <c r="I6" s="353" t="s">
        <v>163</v>
      </c>
      <c r="J6" s="353" t="s">
        <v>99</v>
      </c>
      <c r="K6" s="353" t="s">
        <v>223</v>
      </c>
      <c r="L6" s="353" t="s">
        <v>218</v>
      </c>
      <c r="M6" s="353" t="s">
        <v>221</v>
      </c>
      <c r="N6" s="353" t="s">
        <v>47</v>
      </c>
      <c r="O6" s="357"/>
      <c r="P6" s="353" t="s">
        <v>163</v>
      </c>
      <c r="Q6" s="353" t="s">
        <v>303</v>
      </c>
      <c r="R6" s="353" t="s">
        <v>99</v>
      </c>
      <c r="S6" s="353" t="s">
        <v>222</v>
      </c>
      <c r="T6" s="353" t="s">
        <v>304</v>
      </c>
      <c r="U6" s="353" t="s">
        <v>305</v>
      </c>
    </row>
    <row r="7" spans="2:21" ht="15" hidden="1">
      <c r="B7" s="83">
        <v>1990</v>
      </c>
      <c r="C7" s="82">
        <f aca="true" t="shared" si="0" ref="C7:C35">SUM(D7:G7)</f>
        <v>80545.34700000001</v>
      </c>
      <c r="D7" s="158">
        <v>32972.12</v>
      </c>
      <c r="E7" s="158">
        <v>26635.576</v>
      </c>
      <c r="F7" s="158">
        <v>11202.762</v>
      </c>
      <c r="G7" s="158">
        <v>9734.88900000001</v>
      </c>
      <c r="H7" s="158"/>
      <c r="I7" s="158"/>
      <c r="O7" s="58"/>
      <c r="P7" s="159"/>
      <c r="Q7" s="58"/>
      <c r="R7" s="58"/>
      <c r="S7" s="58"/>
      <c r="T7" s="58"/>
      <c r="U7" s="58"/>
    </row>
    <row r="8" spans="2:21" ht="15" hidden="1">
      <c r="B8" s="83">
        <v>1991</v>
      </c>
      <c r="C8" s="82">
        <f t="shared" si="0"/>
        <v>103717.06</v>
      </c>
      <c r="D8" s="158">
        <v>42990.452</v>
      </c>
      <c r="E8" s="158">
        <v>32532.6</v>
      </c>
      <c r="F8" s="158">
        <v>12875.912</v>
      </c>
      <c r="G8" s="158">
        <v>15318.096000000005</v>
      </c>
      <c r="H8" s="158"/>
      <c r="I8" s="158"/>
      <c r="O8" s="58"/>
      <c r="P8" s="159"/>
      <c r="Q8" s="58"/>
      <c r="R8" s="58"/>
      <c r="S8" s="58"/>
      <c r="T8" s="58"/>
      <c r="U8" s="58"/>
    </row>
    <row r="9" spans="2:21" ht="15" hidden="1">
      <c r="B9" s="83">
        <v>1992</v>
      </c>
      <c r="C9" s="82">
        <f t="shared" si="0"/>
        <v>126763.70000000001</v>
      </c>
      <c r="D9" s="158">
        <v>57944.7</v>
      </c>
      <c r="E9" s="158">
        <v>30451.65</v>
      </c>
      <c r="F9" s="158">
        <v>18189.8</v>
      </c>
      <c r="G9" s="158">
        <v>20177.550000000003</v>
      </c>
      <c r="H9" s="158"/>
      <c r="I9" s="158"/>
      <c r="O9" s="58"/>
      <c r="P9" s="159"/>
      <c r="Q9" s="58"/>
      <c r="R9" s="58"/>
      <c r="S9" s="58"/>
      <c r="T9" s="58"/>
      <c r="U9" s="58"/>
    </row>
    <row r="10" spans="2:21" ht="15" hidden="1">
      <c r="B10" s="83">
        <v>1993</v>
      </c>
      <c r="C10" s="82">
        <f t="shared" si="0"/>
        <v>143154.32300000003</v>
      </c>
      <c r="D10" s="158">
        <v>69220.8</v>
      </c>
      <c r="E10" s="158">
        <v>33124.688</v>
      </c>
      <c r="F10" s="158">
        <v>19317.217</v>
      </c>
      <c r="G10" s="158">
        <v>21491.618000000017</v>
      </c>
      <c r="H10" s="158"/>
      <c r="I10" s="158"/>
      <c r="O10" s="58"/>
      <c r="P10" s="159"/>
      <c r="Q10" s="58"/>
      <c r="R10" s="58"/>
      <c r="S10" s="58"/>
      <c r="T10" s="58"/>
      <c r="U10" s="58"/>
    </row>
    <row r="11" spans="2:21" ht="15" hidden="1">
      <c r="B11" s="83">
        <v>1994</v>
      </c>
      <c r="C11" s="82">
        <f t="shared" si="0"/>
        <v>160317.47100000002</v>
      </c>
      <c r="D11" s="158">
        <v>72900.41</v>
      </c>
      <c r="E11" s="158">
        <v>38536.931</v>
      </c>
      <c r="F11" s="158">
        <v>27945.092</v>
      </c>
      <c r="G11" s="158">
        <v>20935.03800000003</v>
      </c>
      <c r="H11" s="158"/>
      <c r="I11" s="158"/>
      <c r="O11" s="58"/>
      <c r="P11" s="159"/>
      <c r="Q11" s="58"/>
      <c r="R11" s="58"/>
      <c r="S11" s="58"/>
      <c r="T11" s="58"/>
      <c r="U11" s="58"/>
    </row>
    <row r="12" spans="2:21" ht="15" hidden="1">
      <c r="B12" s="83">
        <v>1995</v>
      </c>
      <c r="C12" s="82">
        <f t="shared" si="0"/>
        <v>170305.668</v>
      </c>
      <c r="D12" s="158">
        <v>73705.443</v>
      </c>
      <c r="E12" s="158">
        <v>51785.087</v>
      </c>
      <c r="F12" s="158">
        <v>24709.971</v>
      </c>
      <c r="G12" s="158">
        <v>20105.167000000016</v>
      </c>
      <c r="H12" s="158"/>
      <c r="I12" s="158"/>
      <c r="O12" s="58"/>
      <c r="P12" s="159"/>
      <c r="Q12" s="58"/>
      <c r="R12" s="58"/>
      <c r="S12" s="58"/>
      <c r="T12" s="58"/>
      <c r="U12" s="58"/>
    </row>
    <row r="13" spans="2:21" ht="15" hidden="1">
      <c r="B13" s="83">
        <v>1996</v>
      </c>
      <c r="C13" s="82">
        <f t="shared" si="0"/>
        <v>226006.204</v>
      </c>
      <c r="D13" s="158">
        <v>97161.996</v>
      </c>
      <c r="E13" s="158">
        <v>72109.605</v>
      </c>
      <c r="F13" s="158">
        <v>29695.233</v>
      </c>
      <c r="G13" s="158">
        <v>27039.369999999995</v>
      </c>
      <c r="H13" s="158"/>
      <c r="I13" s="158"/>
      <c r="O13" s="58"/>
      <c r="P13" s="159"/>
      <c r="Q13" s="58"/>
      <c r="R13" s="58"/>
      <c r="S13" s="58"/>
      <c r="T13" s="58"/>
      <c r="U13" s="58"/>
    </row>
    <row r="14" spans="2:21" ht="15" hidden="1">
      <c r="B14" s="83">
        <v>1997</v>
      </c>
      <c r="C14" s="82">
        <f t="shared" si="0"/>
        <v>312115.32999999996</v>
      </c>
      <c r="D14" s="158">
        <v>135100.709</v>
      </c>
      <c r="E14" s="158">
        <v>97741.586</v>
      </c>
      <c r="F14" s="158">
        <v>45351.139</v>
      </c>
      <c r="G14" s="158">
        <v>33921.89599999995</v>
      </c>
      <c r="H14" s="158"/>
      <c r="I14" s="158"/>
      <c r="O14" s="58"/>
      <c r="P14" s="159"/>
      <c r="Q14" s="58"/>
      <c r="R14" s="58"/>
      <c r="S14" s="58"/>
      <c r="T14" s="58"/>
      <c r="U14" s="58"/>
    </row>
    <row r="15" spans="2:21" ht="15" hidden="1">
      <c r="B15" s="83">
        <v>1998</v>
      </c>
      <c r="C15" s="82">
        <f t="shared" si="0"/>
        <v>404225.2029999999</v>
      </c>
      <c r="D15" s="158">
        <v>169476.374</v>
      </c>
      <c r="E15" s="158">
        <v>119871.302</v>
      </c>
      <c r="F15" s="158">
        <v>76598.29</v>
      </c>
      <c r="G15" s="158">
        <v>38279.236999999965</v>
      </c>
      <c r="H15" s="158"/>
      <c r="I15" s="158"/>
      <c r="O15" s="58"/>
      <c r="P15" s="159"/>
      <c r="Q15" s="58"/>
      <c r="R15" s="58"/>
      <c r="S15" s="58"/>
      <c r="T15" s="58"/>
      <c r="U15" s="58"/>
    </row>
    <row r="16" spans="2:21" ht="15" hidden="1">
      <c r="B16" s="83">
        <v>1999</v>
      </c>
      <c r="C16" s="82">
        <f t="shared" si="0"/>
        <v>521682.40599999996</v>
      </c>
      <c r="D16" s="158">
        <v>216123.404</v>
      </c>
      <c r="E16" s="158">
        <v>151183.503</v>
      </c>
      <c r="F16" s="158">
        <v>106703.716</v>
      </c>
      <c r="G16" s="158">
        <v>47671.78299999994</v>
      </c>
      <c r="H16" s="158"/>
      <c r="I16" s="158"/>
      <c r="O16" s="58"/>
      <c r="P16" s="159"/>
      <c r="Q16" s="58"/>
      <c r="R16" s="58"/>
      <c r="S16" s="58"/>
      <c r="T16" s="58"/>
      <c r="U16" s="58"/>
    </row>
    <row r="17" spans="2:21" ht="15" hidden="1">
      <c r="B17" s="83">
        <v>2000</v>
      </c>
      <c r="C17" s="82">
        <f t="shared" si="0"/>
        <v>581703.417</v>
      </c>
      <c r="D17" s="158">
        <v>258754.21000000002</v>
      </c>
      <c r="E17" s="158">
        <v>189605.99699999997</v>
      </c>
      <c r="F17" s="158">
        <v>81544.10399999999</v>
      </c>
      <c r="G17" s="158">
        <v>51799.105999999985</v>
      </c>
      <c r="H17" s="158"/>
      <c r="I17" s="158"/>
      <c r="O17" s="58"/>
      <c r="P17" s="159"/>
      <c r="Q17" s="58"/>
      <c r="R17" s="58"/>
      <c r="S17" s="58"/>
      <c r="T17" s="58"/>
      <c r="U17" s="58"/>
    </row>
    <row r="18" spans="2:21" ht="15">
      <c r="B18" s="83">
        <v>2001</v>
      </c>
      <c r="C18" s="82">
        <f t="shared" si="0"/>
        <v>654870.3339999999</v>
      </c>
      <c r="D18" s="158">
        <v>285523.14</v>
      </c>
      <c r="E18" s="158">
        <v>208408.09800000003</v>
      </c>
      <c r="F18" s="158">
        <v>110688.84199999998</v>
      </c>
      <c r="G18" s="158">
        <v>50250.25399999999</v>
      </c>
      <c r="H18" s="158"/>
      <c r="I18" s="160">
        <v>2001</v>
      </c>
      <c r="J18" s="158">
        <f>SUM(K18:N18)</f>
        <v>665997.8999999999</v>
      </c>
      <c r="K18" s="157">
        <v>283823.4</v>
      </c>
      <c r="L18" s="157">
        <v>207236.5</v>
      </c>
      <c r="M18" s="157">
        <v>119999.29999999999</v>
      </c>
      <c r="N18" s="157">
        <v>54938.699999999895</v>
      </c>
      <c r="O18" s="58"/>
      <c r="P18" s="83">
        <v>2001</v>
      </c>
      <c r="Q18" s="159">
        <f>R18-S18-T18-U18</f>
        <v>639883.068</v>
      </c>
      <c r="R18" s="58">
        <v>654870.334</v>
      </c>
      <c r="S18" s="58">
        <v>4609.366</v>
      </c>
      <c r="T18" s="58">
        <v>10377.9</v>
      </c>
      <c r="U18" s="159">
        <v>0</v>
      </c>
    </row>
    <row r="19" spans="2:21" ht="15">
      <c r="B19" s="83">
        <v>2002</v>
      </c>
      <c r="C19" s="82">
        <f t="shared" si="0"/>
        <v>728283.7740000001</v>
      </c>
      <c r="D19" s="158">
        <v>318380.336</v>
      </c>
      <c r="E19" s="158">
        <v>218441.65</v>
      </c>
      <c r="F19" s="158">
        <v>136257.219</v>
      </c>
      <c r="G19" s="158">
        <v>55204.569</v>
      </c>
      <c r="H19" s="158"/>
      <c r="I19" s="160">
        <v>2002</v>
      </c>
      <c r="J19" s="158">
        <f aca="true" t="shared" si="1" ref="J19:J36">SUM(K19:N19)</f>
        <v>806200</v>
      </c>
      <c r="K19" s="157">
        <v>367734.5</v>
      </c>
      <c r="L19" s="157">
        <v>223738.1</v>
      </c>
      <c r="M19" s="157">
        <v>155075.1</v>
      </c>
      <c r="N19" s="157">
        <v>59652.29999999999</v>
      </c>
      <c r="O19" s="58"/>
      <c r="P19" s="83">
        <v>2002</v>
      </c>
      <c r="Q19" s="159">
        <f>R19-S19-T19-U19</f>
        <v>711963.9299999999</v>
      </c>
      <c r="R19" s="58">
        <v>728283.774</v>
      </c>
      <c r="S19" s="58">
        <v>4572.424</v>
      </c>
      <c r="T19" s="58">
        <v>11747.42</v>
      </c>
      <c r="U19" s="159">
        <v>0</v>
      </c>
    </row>
    <row r="20" spans="2:21" ht="15">
      <c r="B20" s="83">
        <v>2003</v>
      </c>
      <c r="C20" s="82">
        <f t="shared" si="0"/>
        <v>768045.3270000002</v>
      </c>
      <c r="D20" s="158">
        <v>337015.451</v>
      </c>
      <c r="E20" s="158">
        <v>254433.41400000008</v>
      </c>
      <c r="F20" s="158">
        <v>117758.199</v>
      </c>
      <c r="G20" s="158">
        <v>58838.26299999999</v>
      </c>
      <c r="H20" s="158"/>
      <c r="I20" s="160">
        <v>2003</v>
      </c>
      <c r="J20" s="158">
        <f t="shared" si="1"/>
        <v>790309.5</v>
      </c>
      <c r="K20" s="157">
        <v>364447.3</v>
      </c>
      <c r="L20" s="157">
        <v>225154.3</v>
      </c>
      <c r="M20" s="157">
        <v>148412.2</v>
      </c>
      <c r="N20" s="157">
        <v>52295.70000000001</v>
      </c>
      <c r="O20" s="58"/>
      <c r="P20" s="83">
        <v>2003</v>
      </c>
      <c r="Q20" s="159">
        <f>R20-S20-T20-U20</f>
        <v>749764.709</v>
      </c>
      <c r="R20" s="58">
        <v>768045.3269999999</v>
      </c>
      <c r="S20" s="58">
        <v>4432.205</v>
      </c>
      <c r="T20" s="58">
        <v>12385.412999999999</v>
      </c>
      <c r="U20" s="159">
        <v>1463</v>
      </c>
    </row>
    <row r="21" spans="2:21" ht="15">
      <c r="B21" s="83">
        <v>2004</v>
      </c>
      <c r="C21" s="82">
        <f t="shared" si="0"/>
        <v>769385.789</v>
      </c>
      <c r="D21" s="158">
        <v>345217.551</v>
      </c>
      <c r="E21" s="158">
        <v>285022.73600000003</v>
      </c>
      <c r="F21" s="158">
        <v>85245.002</v>
      </c>
      <c r="G21" s="158">
        <v>53900.49999999999</v>
      </c>
      <c r="H21" s="158"/>
      <c r="I21" s="160">
        <v>2004</v>
      </c>
      <c r="J21" s="158">
        <f t="shared" si="1"/>
        <v>821247.3</v>
      </c>
      <c r="K21" s="157">
        <v>361533.7</v>
      </c>
      <c r="L21" s="157">
        <v>271614.9</v>
      </c>
      <c r="M21" s="157">
        <v>137803</v>
      </c>
      <c r="N21" s="157">
        <v>50295.70000000001</v>
      </c>
      <c r="O21" s="58"/>
      <c r="P21" s="83">
        <v>2004</v>
      </c>
      <c r="Q21" s="159">
        <f aca="true" t="shared" si="2" ref="Q21:Q34">R21-S21-T21-U21</f>
        <v>752025.285</v>
      </c>
      <c r="R21" s="159">
        <v>769385.789</v>
      </c>
      <c r="S21" s="159">
        <v>5086.617000000001</v>
      </c>
      <c r="T21" s="159">
        <v>13007.767999999998</v>
      </c>
      <c r="U21" s="159">
        <v>-733.881</v>
      </c>
    </row>
    <row r="22" spans="2:21" ht="15">
      <c r="B22" s="83">
        <v>2005</v>
      </c>
      <c r="C22" s="82">
        <f t="shared" si="0"/>
        <v>810510.933</v>
      </c>
      <c r="D22" s="158">
        <v>384521.84</v>
      </c>
      <c r="E22" s="158">
        <v>318431.99899999995</v>
      </c>
      <c r="F22" s="158">
        <v>49627.12999999999</v>
      </c>
      <c r="G22" s="158">
        <v>57929.964</v>
      </c>
      <c r="H22" s="158"/>
      <c r="I22" s="160">
        <v>2005</v>
      </c>
      <c r="J22" s="158">
        <f t="shared" si="1"/>
        <v>864949.3999999999</v>
      </c>
      <c r="K22" s="158">
        <v>388075.6</v>
      </c>
      <c r="L22" s="158">
        <v>313739.9</v>
      </c>
      <c r="M22" s="158">
        <v>110805.90000000001</v>
      </c>
      <c r="N22" s="157">
        <v>52327.9999999999</v>
      </c>
      <c r="O22" s="58"/>
      <c r="P22" s="83">
        <v>2005</v>
      </c>
      <c r="Q22" s="159">
        <f t="shared" si="2"/>
        <v>788017.9800000001</v>
      </c>
      <c r="R22" s="159">
        <v>810510.9330000001</v>
      </c>
      <c r="S22" s="159">
        <v>5658.61</v>
      </c>
      <c r="T22" s="159">
        <v>14516.443000000001</v>
      </c>
      <c r="U22" s="159">
        <v>2317.9</v>
      </c>
    </row>
    <row r="23" spans="2:21" ht="15">
      <c r="B23" s="83">
        <v>2006</v>
      </c>
      <c r="C23" s="82">
        <f t="shared" si="0"/>
        <v>890078.1529999999</v>
      </c>
      <c r="D23" s="158">
        <v>448099.8359999999</v>
      </c>
      <c r="E23" s="158">
        <v>380576.12400000007</v>
      </c>
      <c r="F23" s="158">
        <v>-5241.527999999999</v>
      </c>
      <c r="G23" s="158">
        <v>66643.72099999999</v>
      </c>
      <c r="H23" s="158"/>
      <c r="I23" s="160">
        <v>2006</v>
      </c>
      <c r="J23" s="158">
        <f t="shared" si="1"/>
        <v>887794.1000000001</v>
      </c>
      <c r="K23" s="158">
        <v>388336</v>
      </c>
      <c r="L23" s="158">
        <v>335746.80000000005</v>
      </c>
      <c r="M23" s="158">
        <v>56158.899999999994</v>
      </c>
      <c r="N23" s="157">
        <v>107552.40000000005</v>
      </c>
      <c r="O23" s="58"/>
      <c r="P23" s="83">
        <v>2006</v>
      </c>
      <c r="Q23" s="159">
        <f t="shared" si="2"/>
        <v>865643.96</v>
      </c>
      <c r="R23" s="159">
        <v>890078.1529999999</v>
      </c>
      <c r="S23" s="159">
        <v>5135.737</v>
      </c>
      <c r="T23" s="159">
        <v>17689.191</v>
      </c>
      <c r="U23" s="159">
        <v>1609.2650000000003</v>
      </c>
    </row>
    <row r="24" spans="2:21" ht="15">
      <c r="B24" s="83">
        <v>2007</v>
      </c>
      <c r="C24" s="82">
        <f t="shared" si="0"/>
        <v>1002670.0310000001</v>
      </c>
      <c r="D24" s="158">
        <v>527183.6359999999</v>
      </c>
      <c r="E24" s="158">
        <v>409012.492</v>
      </c>
      <c r="F24" s="158">
        <v>-6791.838000000001</v>
      </c>
      <c r="G24" s="158">
        <v>73265.741</v>
      </c>
      <c r="H24" s="158"/>
      <c r="I24" s="160">
        <v>2007</v>
      </c>
      <c r="J24" s="158">
        <f t="shared" si="1"/>
        <v>1005314.2999999999</v>
      </c>
      <c r="K24" s="158">
        <v>452140.4</v>
      </c>
      <c r="L24" s="158">
        <v>428710.7</v>
      </c>
      <c r="M24" s="158">
        <v>59995.50000000001</v>
      </c>
      <c r="N24" s="157">
        <v>64467.69999999989</v>
      </c>
      <c r="O24" s="58"/>
      <c r="P24" s="83">
        <v>2007</v>
      </c>
      <c r="Q24" s="159">
        <f t="shared" si="2"/>
        <v>974220.438</v>
      </c>
      <c r="R24" s="159">
        <v>1002670.0310000001</v>
      </c>
      <c r="S24" s="159">
        <v>5476.243</v>
      </c>
      <c r="T24" s="159">
        <v>19234.962000000003</v>
      </c>
      <c r="U24" s="159">
        <v>3738.3880000000004</v>
      </c>
    </row>
    <row r="25" spans="2:21" ht="15">
      <c r="B25" s="83">
        <v>2008</v>
      </c>
      <c r="C25" s="82">
        <f t="shared" si="0"/>
        <v>994552.2960000001</v>
      </c>
      <c r="D25" s="158">
        <v>562222.306</v>
      </c>
      <c r="E25" s="158">
        <v>457248.31500000006</v>
      </c>
      <c r="F25" s="158">
        <v>-168325.183</v>
      </c>
      <c r="G25" s="158">
        <v>143406.85800000004</v>
      </c>
      <c r="H25" s="158"/>
      <c r="I25" s="160">
        <v>2008</v>
      </c>
      <c r="J25" s="158">
        <f t="shared" si="1"/>
        <v>1225884.4700000002</v>
      </c>
      <c r="K25" s="158">
        <v>580983.8</v>
      </c>
      <c r="L25" s="158">
        <v>448359.89999999997</v>
      </c>
      <c r="M25" s="158">
        <v>56822.7</v>
      </c>
      <c r="N25" s="157">
        <v>139718.07000000018</v>
      </c>
      <c r="O25" s="58"/>
      <c r="P25" s="83">
        <v>2008</v>
      </c>
      <c r="Q25" s="159">
        <f t="shared" si="2"/>
        <v>965017.639</v>
      </c>
      <c r="R25" s="159">
        <v>994552.296</v>
      </c>
      <c r="S25" s="159">
        <v>5071.248</v>
      </c>
      <c r="T25" s="159">
        <v>20022.651</v>
      </c>
      <c r="U25" s="159">
        <v>4440.758000000001</v>
      </c>
    </row>
    <row r="26" spans="2:21" ht="15">
      <c r="B26" s="83">
        <v>2009</v>
      </c>
      <c r="C26" s="82">
        <f t="shared" si="0"/>
        <v>1129552.549</v>
      </c>
      <c r="D26" s="158">
        <v>534190.563</v>
      </c>
      <c r="E26" s="158">
        <v>407795.12500000006</v>
      </c>
      <c r="F26" s="158">
        <v>50567.424000000006</v>
      </c>
      <c r="G26" s="158">
        <v>136999.437</v>
      </c>
      <c r="H26" s="158"/>
      <c r="I26" s="160">
        <v>2009</v>
      </c>
      <c r="J26" s="158">
        <f t="shared" si="1"/>
        <v>1161270.2999999998</v>
      </c>
      <c r="K26" s="158">
        <v>596053.9</v>
      </c>
      <c r="L26" s="158">
        <v>490513.7</v>
      </c>
      <c r="M26" s="158">
        <v>-59627.50000000001</v>
      </c>
      <c r="N26" s="157">
        <v>134330.19999999978</v>
      </c>
      <c r="O26" s="58"/>
      <c r="P26" s="83">
        <v>2009</v>
      </c>
      <c r="Q26" s="159">
        <f t="shared" si="2"/>
        <v>1105072.8830000001</v>
      </c>
      <c r="R26" s="159">
        <v>1129552.5520000001</v>
      </c>
      <c r="S26" s="159">
        <v>4062.492</v>
      </c>
      <c r="T26" s="159">
        <v>19496.568999999992</v>
      </c>
      <c r="U26" s="159">
        <v>920.6080000000006</v>
      </c>
    </row>
    <row r="27" spans="2:21" ht="15">
      <c r="B27" s="83">
        <v>2010</v>
      </c>
      <c r="C27" s="82">
        <f t="shared" si="0"/>
        <v>1260425.0500000003</v>
      </c>
      <c r="D27" s="158">
        <v>626530.4130000002</v>
      </c>
      <c r="E27" s="158">
        <v>504509.262</v>
      </c>
      <c r="F27" s="158">
        <v>4463.832</v>
      </c>
      <c r="G27" s="158">
        <v>124921.543</v>
      </c>
      <c r="H27" s="158"/>
      <c r="I27" s="160">
        <v>2010</v>
      </c>
      <c r="J27" s="158">
        <f t="shared" si="1"/>
        <v>1310716.5</v>
      </c>
      <c r="K27" s="158">
        <v>640875.1000000001</v>
      </c>
      <c r="L27" s="158">
        <v>485554.9</v>
      </c>
      <c r="M27" s="158">
        <v>50057.6</v>
      </c>
      <c r="N27" s="157">
        <v>134228.89999999988</v>
      </c>
      <c r="O27" s="58"/>
      <c r="P27" s="83">
        <v>2010</v>
      </c>
      <c r="Q27" s="159">
        <f t="shared" si="2"/>
        <v>1235362.044</v>
      </c>
      <c r="R27" s="159">
        <v>1260425.0459999999</v>
      </c>
      <c r="S27" s="159">
        <v>4670.794000000001</v>
      </c>
      <c r="T27" s="159">
        <v>18095.93</v>
      </c>
      <c r="U27" s="159">
        <v>2296.2779999999993</v>
      </c>
    </row>
    <row r="28" spans="2:21" ht="15">
      <c r="B28" s="83">
        <v>2011</v>
      </c>
      <c r="C28" s="82">
        <f t="shared" si="0"/>
        <v>1294054.1460000002</v>
      </c>
      <c r="D28" s="158">
        <v>720445.309</v>
      </c>
      <c r="E28" s="158">
        <v>537142.541</v>
      </c>
      <c r="F28" s="158">
        <v>-76433.505</v>
      </c>
      <c r="G28" s="158">
        <v>112899.80099999999</v>
      </c>
      <c r="H28" s="158"/>
      <c r="I28" s="160">
        <v>2011</v>
      </c>
      <c r="J28" s="158">
        <f t="shared" si="1"/>
        <v>1464358.9000000001</v>
      </c>
      <c r="K28" s="158">
        <v>688965.2000000001</v>
      </c>
      <c r="L28" s="158">
        <v>555677.1000000001</v>
      </c>
      <c r="M28" s="158">
        <v>69920.8</v>
      </c>
      <c r="N28" s="157">
        <v>149795.79999999976</v>
      </c>
      <c r="O28" s="58"/>
      <c r="P28" s="83">
        <v>2011</v>
      </c>
      <c r="Q28" s="159">
        <f t="shared" si="2"/>
        <v>1270701.161</v>
      </c>
      <c r="R28" s="159">
        <v>1294054.1439999999</v>
      </c>
      <c r="S28" s="159">
        <v>5078.873</v>
      </c>
      <c r="T28" s="159">
        <v>15255.596000000003</v>
      </c>
      <c r="U28" s="159">
        <v>3018.514000000001</v>
      </c>
    </row>
    <row r="29" spans="2:21" ht="15">
      <c r="B29" s="83">
        <v>2012</v>
      </c>
      <c r="C29" s="82">
        <f t="shared" si="0"/>
        <v>1314439.586</v>
      </c>
      <c r="D29" s="158">
        <v>758912.456</v>
      </c>
      <c r="E29" s="158">
        <v>579987.467</v>
      </c>
      <c r="F29" s="158">
        <v>-130131.407</v>
      </c>
      <c r="G29" s="158">
        <v>105671.06999999999</v>
      </c>
      <c r="H29" s="158"/>
      <c r="I29" s="160">
        <v>2012</v>
      </c>
      <c r="J29" s="158">
        <f t="shared" si="1"/>
        <v>1467299.6</v>
      </c>
      <c r="K29" s="158">
        <v>747986.1000000001</v>
      </c>
      <c r="L29" s="158">
        <v>556234.1</v>
      </c>
      <c r="M29" s="158">
        <v>46022.2</v>
      </c>
      <c r="N29" s="157">
        <v>117057.20000000003</v>
      </c>
      <c r="O29" s="58"/>
      <c r="P29" s="83">
        <v>2012</v>
      </c>
      <c r="Q29" s="159">
        <f t="shared" si="2"/>
        <v>1305717.5510630002</v>
      </c>
      <c r="R29" s="159">
        <v>1314439.59</v>
      </c>
      <c r="S29" s="159">
        <v>5869.524999999999</v>
      </c>
      <c r="T29" s="159">
        <v>2279.323937</v>
      </c>
      <c r="U29" s="159">
        <v>573.1899999999998</v>
      </c>
    </row>
    <row r="30" spans="2:21" ht="15">
      <c r="B30" s="83">
        <v>2013</v>
      </c>
      <c r="C30" s="82">
        <f t="shared" si="0"/>
        <v>1561751.5550000002</v>
      </c>
      <c r="D30" s="158">
        <v>905523.485</v>
      </c>
      <c r="E30" s="158">
        <v>556793.8910000001</v>
      </c>
      <c r="F30" s="158">
        <v>-7423.770999999999</v>
      </c>
      <c r="G30" s="158">
        <v>106857.95</v>
      </c>
      <c r="H30" s="158"/>
      <c r="I30" s="160">
        <v>2013</v>
      </c>
      <c r="J30" s="158">
        <f t="shared" si="1"/>
        <v>1605207.5</v>
      </c>
      <c r="K30" s="158">
        <v>818095.4</v>
      </c>
      <c r="L30" s="158">
        <v>622626</v>
      </c>
      <c r="M30" s="158">
        <v>52982.299999999996</v>
      </c>
      <c r="N30" s="157">
        <v>111503.79999999999</v>
      </c>
      <c r="O30" s="58"/>
      <c r="P30" s="83">
        <v>2013</v>
      </c>
      <c r="Q30" s="159">
        <f t="shared" si="2"/>
        <v>1551266.897838</v>
      </c>
      <c r="R30" s="159">
        <v>1561751.5629999998</v>
      </c>
      <c r="S30" s="159">
        <v>6251.684</v>
      </c>
      <c r="T30" s="159">
        <v>1022.6221619999999</v>
      </c>
      <c r="U30" s="159">
        <v>3210.3589999999995</v>
      </c>
    </row>
    <row r="31" spans="2:21" ht="15">
      <c r="B31" s="83">
        <v>2014</v>
      </c>
      <c r="C31" s="82">
        <f t="shared" si="0"/>
        <v>1807813.7480000001</v>
      </c>
      <c r="D31" s="158">
        <v>985866.064</v>
      </c>
      <c r="E31" s="158">
        <v>667085.053</v>
      </c>
      <c r="F31" s="158">
        <v>111646.77099999998</v>
      </c>
      <c r="G31" s="158">
        <v>43215.859999999986</v>
      </c>
      <c r="H31" s="158"/>
      <c r="I31" s="160">
        <v>2014</v>
      </c>
      <c r="J31" s="158">
        <f t="shared" si="1"/>
        <v>1770163</v>
      </c>
      <c r="K31" s="158">
        <v>1006377</v>
      </c>
      <c r="L31" s="158">
        <v>609392.7</v>
      </c>
      <c r="M31" s="158">
        <v>134441.8</v>
      </c>
      <c r="N31" s="157">
        <v>19951.50000000006</v>
      </c>
      <c r="O31" s="58"/>
      <c r="P31" s="83">
        <v>2014</v>
      </c>
      <c r="Q31" s="159">
        <f t="shared" si="2"/>
        <v>1796154.7137509997</v>
      </c>
      <c r="R31" s="159">
        <v>1807813.7519999999</v>
      </c>
      <c r="S31" s="159">
        <v>6426.986000000001</v>
      </c>
      <c r="T31" s="159">
        <v>563.3172490000001</v>
      </c>
      <c r="U31" s="159">
        <v>4668.735</v>
      </c>
    </row>
    <row r="32" spans="2:21" ht="15">
      <c r="B32" s="83">
        <v>2015</v>
      </c>
      <c r="C32" s="82">
        <f t="shared" si="0"/>
        <v>2366465.592</v>
      </c>
      <c r="D32" s="158">
        <v>1237593.183</v>
      </c>
      <c r="E32" s="158">
        <v>707212.835</v>
      </c>
      <c r="F32" s="158">
        <v>354293.5030000001</v>
      </c>
      <c r="G32" s="158">
        <v>67366.071</v>
      </c>
      <c r="H32" s="158"/>
      <c r="I32" s="160">
        <v>2015</v>
      </c>
      <c r="J32" s="158">
        <f t="shared" si="1"/>
        <v>1978980.6</v>
      </c>
      <c r="K32" s="158">
        <v>1059206.2000000002</v>
      </c>
      <c r="L32" s="158">
        <v>703848.5000000001</v>
      </c>
      <c r="M32" s="158">
        <v>159970.59999999998</v>
      </c>
      <c r="N32" s="157">
        <v>55955.299999999814</v>
      </c>
      <c r="O32" s="58"/>
      <c r="P32" s="83">
        <v>2015</v>
      </c>
      <c r="Q32" s="159">
        <f t="shared" si="2"/>
        <v>2358645.74578</v>
      </c>
      <c r="R32" s="159">
        <v>2366465.5939999996</v>
      </c>
      <c r="S32" s="159">
        <v>7244.029999999999</v>
      </c>
      <c r="T32" s="159">
        <v>575.81822</v>
      </c>
      <c r="U32" s="159">
        <v>0</v>
      </c>
    </row>
    <row r="33" spans="2:21" ht="15">
      <c r="B33" s="83">
        <v>2016</v>
      </c>
      <c r="C33" s="82">
        <f t="shared" si="0"/>
        <v>2716219.1049999995</v>
      </c>
      <c r="D33" s="159">
        <v>1426015.4619999998</v>
      </c>
      <c r="E33" s="159">
        <v>791700.2449999999</v>
      </c>
      <c r="F33" s="159">
        <v>411389.61900000006</v>
      </c>
      <c r="G33" s="159">
        <v>87113.779</v>
      </c>
      <c r="H33" s="159"/>
      <c r="I33" s="83">
        <v>2016</v>
      </c>
      <c r="J33" s="158">
        <f t="shared" si="1"/>
        <v>2407716.6523999996</v>
      </c>
      <c r="K33" s="159">
        <v>1249299.4999999995</v>
      </c>
      <c r="L33" s="159">
        <v>741988.7</v>
      </c>
      <c r="M33" s="159">
        <v>348945.20000000007</v>
      </c>
      <c r="N33" s="82">
        <v>67483.2524</v>
      </c>
      <c r="O33" s="58"/>
      <c r="P33" s="83">
        <v>2016</v>
      </c>
      <c r="Q33" s="159">
        <f t="shared" si="2"/>
        <v>2706881.499952</v>
      </c>
      <c r="R33" s="159">
        <v>2716219.1050000004</v>
      </c>
      <c r="S33" s="159">
        <v>9058.251</v>
      </c>
      <c r="T33" s="159">
        <v>279.35404800000003</v>
      </c>
      <c r="U33" s="159">
        <v>0</v>
      </c>
    </row>
    <row r="34" spans="2:21" ht="15">
      <c r="B34" s="83">
        <v>2017</v>
      </c>
      <c r="C34" s="82">
        <f t="shared" si="0"/>
        <v>2849528.676</v>
      </c>
      <c r="D34" s="159">
        <v>1568237.4949999999</v>
      </c>
      <c r="E34" s="159">
        <v>816048.1140000001</v>
      </c>
      <c r="F34" s="159">
        <v>367834.278</v>
      </c>
      <c r="G34" s="159">
        <v>97408.78899999999</v>
      </c>
      <c r="H34" s="159"/>
      <c r="I34" s="160">
        <v>2017</v>
      </c>
      <c r="J34" s="158">
        <f t="shared" si="1"/>
        <v>2739366.8000000003</v>
      </c>
      <c r="K34" s="159">
        <v>1425802</v>
      </c>
      <c r="L34" s="159">
        <v>797653.9000000001</v>
      </c>
      <c r="M34" s="159">
        <v>433890.4</v>
      </c>
      <c r="N34" s="82">
        <v>82020.50000000012</v>
      </c>
      <c r="O34" s="58"/>
      <c r="P34" s="83">
        <v>2017</v>
      </c>
      <c r="Q34" s="159">
        <f t="shared" si="2"/>
        <v>2838779.7931089997</v>
      </c>
      <c r="R34" s="82">
        <v>2849528.672</v>
      </c>
      <c r="S34" s="159">
        <v>10702.841</v>
      </c>
      <c r="T34" s="159">
        <v>46.037890999999995</v>
      </c>
      <c r="U34" s="159">
        <v>0</v>
      </c>
    </row>
    <row r="35" spans="2:21" ht="15">
      <c r="B35" s="83">
        <v>2018</v>
      </c>
      <c r="C35" s="82">
        <f t="shared" si="0"/>
        <v>3062334.016</v>
      </c>
      <c r="D35" s="159">
        <v>1664551.8309999998</v>
      </c>
      <c r="E35" s="159">
        <v>922238.289</v>
      </c>
      <c r="F35" s="159">
        <v>347435.4870000001</v>
      </c>
      <c r="G35" s="159">
        <v>128108.40899999999</v>
      </c>
      <c r="H35" s="159"/>
      <c r="I35" s="83">
        <v>2018</v>
      </c>
      <c r="J35" s="158">
        <f t="shared" si="1"/>
        <v>2957469.8999999994</v>
      </c>
      <c r="K35" s="159">
        <v>1566186.8</v>
      </c>
      <c r="L35" s="159">
        <v>876936.1</v>
      </c>
      <c r="M35" s="159">
        <v>421776.69999999995</v>
      </c>
      <c r="N35" s="82">
        <v>92570.29999999993</v>
      </c>
      <c r="O35" s="58"/>
      <c r="P35" s="83">
        <v>2018</v>
      </c>
      <c r="Q35" s="159">
        <f>R35-S35-T35-U35</f>
        <v>3051179.5119999996</v>
      </c>
      <c r="R35" s="159">
        <v>3062334.013</v>
      </c>
      <c r="S35" s="159">
        <v>11141.500999999998</v>
      </c>
      <c r="T35" s="159">
        <v>13</v>
      </c>
      <c r="U35" s="159">
        <v>0</v>
      </c>
    </row>
    <row r="36" spans="2:21" ht="15">
      <c r="B36" s="83">
        <v>2019</v>
      </c>
      <c r="C36" s="82">
        <f>SUM(D36:G36)</f>
        <v>3202650.721264</v>
      </c>
      <c r="D36" s="159">
        <v>1687244.989507</v>
      </c>
      <c r="E36" s="159">
        <v>933326.765763</v>
      </c>
      <c r="F36" s="159">
        <v>460495.586902</v>
      </c>
      <c r="G36" s="159">
        <v>121583.37909200008</v>
      </c>
      <c r="H36" s="58"/>
      <c r="I36" s="160">
        <v>2019</v>
      </c>
      <c r="J36" s="159">
        <f t="shared" si="1"/>
        <v>3311373.4113711785</v>
      </c>
      <c r="K36" s="159">
        <v>1752500.199999999</v>
      </c>
      <c r="L36" s="159">
        <v>995203.2999999995</v>
      </c>
      <c r="M36" s="159">
        <v>437900.9113711799</v>
      </c>
      <c r="N36" s="159">
        <v>125769.00000000006</v>
      </c>
      <c r="O36" s="58"/>
      <c r="P36" s="83">
        <v>2019</v>
      </c>
      <c r="Q36" s="159">
        <f>R36-S36-T36-U36</f>
        <v>3192144.316699</v>
      </c>
      <c r="R36" s="159">
        <v>3202650.721264</v>
      </c>
      <c r="S36" s="159">
        <v>10497.393627</v>
      </c>
      <c r="T36" s="159">
        <v>9.010938</v>
      </c>
      <c r="U36" s="159">
        <v>0</v>
      </c>
    </row>
    <row r="37" spans="2:21" ht="15">
      <c r="B37" s="58"/>
      <c r="C37" s="161"/>
      <c r="D37" s="161"/>
      <c r="E37" s="161"/>
      <c r="F37" s="161"/>
      <c r="G37" s="58"/>
      <c r="H37" s="58"/>
      <c r="I37" s="58"/>
      <c r="J37" s="58"/>
      <c r="K37" s="58"/>
      <c r="L37" s="58"/>
      <c r="M37" s="58"/>
      <c r="N37" s="58"/>
      <c r="O37" s="58"/>
      <c r="P37" s="58"/>
      <c r="Q37" s="159"/>
      <c r="R37" s="58"/>
      <c r="S37" s="58"/>
      <c r="T37" s="58"/>
      <c r="U37" s="58"/>
    </row>
    <row r="38" spans="2:21" ht="15">
      <c r="B38" s="58"/>
      <c r="C38" s="161"/>
      <c r="D38" s="161"/>
      <c r="E38" s="161"/>
      <c r="F38" s="161"/>
      <c r="G38" s="58"/>
      <c r="H38" s="58"/>
      <c r="I38" s="58"/>
      <c r="J38" s="58"/>
      <c r="K38" s="58"/>
      <c r="L38" s="58"/>
      <c r="M38" s="58"/>
      <c r="N38" s="58"/>
      <c r="O38" s="58"/>
      <c r="P38" s="58"/>
      <c r="Q38" s="159"/>
      <c r="R38" s="58"/>
      <c r="S38" s="58"/>
      <c r="T38" s="58"/>
      <c r="U38" s="58"/>
    </row>
    <row r="39" spans="2:21" ht="15">
      <c r="B39" s="58" t="s">
        <v>110</v>
      </c>
      <c r="C39" s="161"/>
      <c r="D39" s="161"/>
      <c r="E39" s="161"/>
      <c r="F39" s="161"/>
      <c r="G39" s="58"/>
      <c r="H39" s="58"/>
      <c r="I39" s="58" t="s">
        <v>110</v>
      </c>
      <c r="J39" s="58"/>
      <c r="K39" s="58"/>
      <c r="L39" s="58"/>
      <c r="M39" s="58"/>
      <c r="N39" s="58"/>
      <c r="O39" s="58"/>
      <c r="P39" s="58" t="s">
        <v>110</v>
      </c>
      <c r="Q39" s="58"/>
      <c r="R39" s="58"/>
      <c r="S39" s="58"/>
      <c r="T39" s="58"/>
      <c r="U39" s="58"/>
    </row>
    <row r="40" spans="2:21" ht="45.75" customHeight="1">
      <c r="B40" s="437" t="s">
        <v>306</v>
      </c>
      <c r="C40" s="438"/>
      <c r="D40" s="438"/>
      <c r="E40" s="438"/>
      <c r="F40" s="438"/>
      <c r="G40" s="438"/>
      <c r="H40" s="58"/>
      <c r="I40" s="58" t="s">
        <v>300</v>
      </c>
      <c r="J40" s="58"/>
      <c r="K40" s="58"/>
      <c r="L40" s="58"/>
      <c r="M40" s="58"/>
      <c r="N40" s="58"/>
      <c r="O40" s="58"/>
      <c r="P40" s="431" t="s">
        <v>307</v>
      </c>
      <c r="Q40" s="431"/>
      <c r="R40" s="431"/>
      <c r="S40" s="431"/>
      <c r="T40" s="431"/>
      <c r="U40" s="431"/>
    </row>
    <row r="41" spans="2:21" ht="15">
      <c r="B41" s="58" t="s">
        <v>224</v>
      </c>
      <c r="C41" s="58"/>
      <c r="D41" s="58"/>
      <c r="E41" s="58"/>
      <c r="F41" s="58"/>
      <c r="G41" s="58"/>
      <c r="H41" s="58"/>
      <c r="I41" s="58" t="s">
        <v>224</v>
      </c>
      <c r="J41" s="58"/>
      <c r="K41" s="58"/>
      <c r="L41" s="58"/>
      <c r="M41" s="58"/>
      <c r="N41" s="58"/>
      <c r="O41" s="58"/>
      <c r="P41" s="437" t="s">
        <v>306</v>
      </c>
      <c r="Q41" s="437"/>
      <c r="R41" s="437"/>
      <c r="S41" s="437"/>
      <c r="T41" s="437"/>
      <c r="U41" s="437"/>
    </row>
    <row r="42" spans="2:21" ht="15">
      <c r="B42" s="58"/>
      <c r="C42" s="58"/>
      <c r="D42" s="58"/>
      <c r="E42" s="58"/>
      <c r="F42" s="58"/>
      <c r="G42" s="58"/>
      <c r="H42" s="58"/>
      <c r="I42" s="58"/>
      <c r="J42" s="58"/>
      <c r="K42" s="58"/>
      <c r="L42" s="58"/>
      <c r="M42" s="58"/>
      <c r="N42" s="58"/>
      <c r="O42" s="58"/>
      <c r="P42" s="58" t="s">
        <v>224</v>
      </c>
      <c r="Q42" s="58"/>
      <c r="R42" s="58"/>
      <c r="S42" s="58"/>
      <c r="T42" s="58"/>
      <c r="U42" s="58"/>
    </row>
    <row r="43" spans="2:21" ht="15">
      <c r="B43" s="58"/>
      <c r="C43" s="58"/>
      <c r="D43" s="58"/>
      <c r="E43" s="58"/>
      <c r="F43" s="58"/>
      <c r="G43" s="58"/>
      <c r="H43" s="58"/>
      <c r="I43" s="58"/>
      <c r="J43" s="58"/>
      <c r="K43" s="58"/>
      <c r="L43" s="58"/>
      <c r="M43" s="58"/>
      <c r="N43" s="58"/>
      <c r="O43" s="58"/>
      <c r="Q43" s="58"/>
      <c r="R43" s="58"/>
      <c r="S43" s="58"/>
      <c r="T43" s="58"/>
      <c r="U43" s="58"/>
    </row>
    <row r="46" spans="2:21" s="163" customFormat="1" ht="15">
      <c r="B46" s="434"/>
      <c r="C46" s="434"/>
      <c r="D46" s="434"/>
      <c r="E46" s="434"/>
      <c r="F46" s="434"/>
      <c r="G46" s="434"/>
      <c r="H46" s="162"/>
      <c r="I46" s="434"/>
      <c r="J46" s="434"/>
      <c r="K46" s="434"/>
      <c r="L46" s="434"/>
      <c r="M46" s="434"/>
      <c r="N46" s="434"/>
      <c r="P46" s="434"/>
      <c r="Q46" s="434"/>
      <c r="R46" s="434"/>
      <c r="S46" s="434"/>
      <c r="T46" s="434"/>
      <c r="U46" s="434"/>
    </row>
    <row r="47" spans="2:21" s="163" customFormat="1" ht="15">
      <c r="B47" s="435"/>
      <c r="C47" s="433"/>
      <c r="D47" s="433"/>
      <c r="E47" s="433"/>
      <c r="F47" s="433"/>
      <c r="G47" s="433"/>
      <c r="H47" s="286"/>
      <c r="I47" s="435"/>
      <c r="J47" s="433"/>
      <c r="K47" s="433"/>
      <c r="L47" s="433"/>
      <c r="M47" s="433"/>
      <c r="N47" s="433"/>
      <c r="O47" s="161"/>
      <c r="P47" s="435"/>
      <c r="Q47" s="433"/>
      <c r="R47" s="433"/>
      <c r="S47" s="433"/>
      <c r="T47" s="433"/>
      <c r="U47" s="433"/>
    </row>
    <row r="48" spans="2:21" s="163" customFormat="1" ht="15">
      <c r="B48" s="436"/>
      <c r="C48" s="436"/>
      <c r="D48" s="436"/>
      <c r="E48" s="436"/>
      <c r="F48" s="436"/>
      <c r="G48" s="436"/>
      <c r="H48" s="162"/>
      <c r="I48" s="436"/>
      <c r="J48" s="436"/>
      <c r="K48" s="436"/>
      <c r="L48" s="436"/>
      <c r="M48" s="436"/>
      <c r="N48" s="436"/>
      <c r="P48" s="436"/>
      <c r="Q48" s="436"/>
      <c r="R48" s="436"/>
      <c r="S48" s="436"/>
      <c r="T48" s="436"/>
      <c r="U48" s="436"/>
    </row>
    <row r="49" spans="1:21" ht="15">
      <c r="A49" s="163"/>
      <c r="B49" s="378"/>
      <c r="C49" s="378"/>
      <c r="D49" s="378"/>
      <c r="E49" s="378"/>
      <c r="F49" s="378"/>
      <c r="G49" s="378"/>
      <c r="H49" s="417"/>
      <c r="I49" s="378"/>
      <c r="J49" s="378"/>
      <c r="K49" s="378"/>
      <c r="L49" s="378"/>
      <c r="M49" s="378"/>
      <c r="N49" s="378"/>
      <c r="O49" s="418"/>
      <c r="P49" s="419"/>
      <c r="Q49" s="419"/>
      <c r="R49" s="419"/>
      <c r="S49" s="419"/>
      <c r="T49" s="419"/>
      <c r="U49" s="419"/>
    </row>
    <row r="50" spans="1:21" ht="15">
      <c r="A50" s="163"/>
      <c r="B50" s="162"/>
      <c r="C50" s="158"/>
      <c r="D50" s="158"/>
      <c r="E50" s="158"/>
      <c r="F50" s="158"/>
      <c r="G50" s="158"/>
      <c r="H50" s="158"/>
      <c r="I50" s="158"/>
      <c r="J50" s="163"/>
      <c r="K50" s="163"/>
      <c r="L50" s="163"/>
      <c r="M50" s="163"/>
      <c r="N50" s="163"/>
      <c r="O50" s="163"/>
      <c r="P50" s="163"/>
      <c r="Q50" s="163"/>
      <c r="R50" s="163"/>
      <c r="S50" s="163"/>
      <c r="T50" s="163"/>
      <c r="U50" s="163"/>
    </row>
    <row r="51" spans="1:21" ht="15">
      <c r="A51" s="163"/>
      <c r="B51" s="162"/>
      <c r="C51" s="158"/>
      <c r="D51" s="158"/>
      <c r="E51" s="158"/>
      <c r="F51" s="158"/>
      <c r="G51" s="158"/>
      <c r="H51" s="158"/>
      <c r="I51" s="162"/>
      <c r="J51" s="158"/>
      <c r="K51" s="164"/>
      <c r="L51" s="164"/>
      <c r="M51" s="164"/>
      <c r="N51" s="164"/>
      <c r="O51" s="163"/>
      <c r="P51" s="162"/>
      <c r="Q51" s="159"/>
      <c r="R51" s="158"/>
      <c r="S51" s="158"/>
      <c r="T51" s="158"/>
      <c r="U51" s="158"/>
    </row>
    <row r="52" spans="1:21" ht="15">
      <c r="A52" s="163"/>
      <c r="B52" s="162"/>
      <c r="C52" s="158"/>
      <c r="D52" s="158"/>
      <c r="E52" s="158"/>
      <c r="F52" s="158"/>
      <c r="G52" s="158"/>
      <c r="H52" s="158"/>
      <c r="I52" s="162"/>
      <c r="J52" s="158"/>
      <c r="K52" s="164"/>
      <c r="L52" s="164"/>
      <c r="M52" s="164"/>
      <c r="N52" s="164"/>
      <c r="O52" s="163"/>
      <c r="P52" s="162"/>
      <c r="Q52" s="159"/>
      <c r="R52" s="158"/>
      <c r="S52" s="158"/>
      <c r="T52" s="158"/>
      <c r="U52" s="158"/>
    </row>
    <row r="53" spans="1:21" ht="15">
      <c r="A53" s="163"/>
      <c r="B53" s="162"/>
      <c r="C53" s="158"/>
      <c r="D53" s="158"/>
      <c r="E53" s="158"/>
      <c r="F53" s="158"/>
      <c r="G53" s="158"/>
      <c r="H53" s="158"/>
      <c r="I53" s="162"/>
      <c r="J53" s="158"/>
      <c r="K53" s="164"/>
      <c r="L53" s="164"/>
      <c r="M53" s="164"/>
      <c r="N53" s="164"/>
      <c r="O53" s="163"/>
      <c r="P53" s="162"/>
      <c r="Q53" s="159"/>
      <c r="R53" s="158"/>
      <c r="S53" s="158"/>
      <c r="T53" s="158"/>
      <c r="U53" s="158"/>
    </row>
    <row r="54" spans="1:21" ht="15">
      <c r="A54" s="163"/>
      <c r="B54" s="162"/>
      <c r="C54" s="158"/>
      <c r="D54" s="158"/>
      <c r="E54" s="158"/>
      <c r="F54" s="158"/>
      <c r="G54" s="158"/>
      <c r="H54" s="158"/>
      <c r="I54" s="162"/>
      <c r="J54" s="158"/>
      <c r="K54" s="164"/>
      <c r="L54" s="164"/>
      <c r="M54" s="164"/>
      <c r="N54" s="164"/>
      <c r="O54" s="163"/>
      <c r="P54" s="162"/>
      <c r="Q54" s="159"/>
      <c r="R54" s="158"/>
      <c r="S54" s="158"/>
      <c r="T54" s="158"/>
      <c r="U54" s="158"/>
    </row>
    <row r="55" spans="1:21" ht="15">
      <c r="A55" s="163"/>
      <c r="B55" s="162"/>
      <c r="C55" s="158"/>
      <c r="D55" s="158"/>
      <c r="E55" s="158"/>
      <c r="F55" s="158"/>
      <c r="G55" s="158"/>
      <c r="H55" s="158"/>
      <c r="I55" s="162"/>
      <c r="J55" s="158"/>
      <c r="K55" s="158"/>
      <c r="L55" s="158"/>
      <c r="M55" s="158"/>
      <c r="N55" s="164"/>
      <c r="O55" s="163"/>
      <c r="P55" s="162"/>
      <c r="Q55" s="159"/>
      <c r="R55" s="158"/>
      <c r="S55" s="158"/>
      <c r="T55" s="158"/>
      <c r="U55" s="158"/>
    </row>
    <row r="56" spans="1:21" ht="15">
      <c r="A56" s="163"/>
      <c r="B56" s="162"/>
      <c r="C56" s="158"/>
      <c r="D56" s="158"/>
      <c r="E56" s="158"/>
      <c r="F56" s="158"/>
      <c r="G56" s="158"/>
      <c r="H56" s="158"/>
      <c r="I56" s="162"/>
      <c r="J56" s="158"/>
      <c r="K56" s="158"/>
      <c r="L56" s="158"/>
      <c r="M56" s="158"/>
      <c r="N56" s="164"/>
      <c r="O56" s="163"/>
      <c r="P56" s="162"/>
      <c r="Q56" s="159"/>
      <c r="R56" s="158"/>
      <c r="S56" s="158"/>
      <c r="T56" s="158"/>
      <c r="U56" s="158"/>
    </row>
    <row r="57" spans="1:21" ht="15">
      <c r="A57" s="163"/>
      <c r="B57" s="162"/>
      <c r="C57" s="158"/>
      <c r="D57" s="158"/>
      <c r="E57" s="158"/>
      <c r="F57" s="158"/>
      <c r="G57" s="158"/>
      <c r="H57" s="158"/>
      <c r="I57" s="162"/>
      <c r="J57" s="158"/>
      <c r="K57" s="158"/>
      <c r="L57" s="158"/>
      <c r="M57" s="158"/>
      <c r="N57" s="164"/>
      <c r="O57" s="163"/>
      <c r="P57" s="162"/>
      <c r="Q57" s="159"/>
      <c r="R57" s="158"/>
      <c r="S57" s="158"/>
      <c r="T57" s="158"/>
      <c r="U57" s="158"/>
    </row>
    <row r="58" spans="1:21" ht="15">
      <c r="A58" s="163"/>
      <c r="B58" s="162"/>
      <c r="C58" s="158"/>
      <c r="D58" s="158"/>
      <c r="E58" s="158"/>
      <c r="F58" s="158"/>
      <c r="G58" s="158"/>
      <c r="H58" s="158"/>
      <c r="I58" s="162"/>
      <c r="J58" s="158"/>
      <c r="K58" s="158"/>
      <c r="L58" s="158"/>
      <c r="M58" s="158"/>
      <c r="N58" s="164"/>
      <c r="O58" s="163"/>
      <c r="P58" s="162"/>
      <c r="Q58" s="159"/>
      <c r="R58" s="158"/>
      <c r="S58" s="158"/>
      <c r="T58" s="158"/>
      <c r="U58" s="158"/>
    </row>
    <row r="59" spans="1:21" ht="15">
      <c r="A59" s="163"/>
      <c r="B59" s="162"/>
      <c r="C59" s="158"/>
      <c r="D59" s="158"/>
      <c r="E59" s="158"/>
      <c r="F59" s="158"/>
      <c r="G59" s="158"/>
      <c r="H59" s="158"/>
      <c r="I59" s="162"/>
      <c r="J59" s="158"/>
      <c r="K59" s="158"/>
      <c r="L59" s="158"/>
      <c r="M59" s="158"/>
      <c r="N59" s="164"/>
      <c r="O59" s="163"/>
      <c r="P59" s="162"/>
      <c r="Q59" s="159"/>
      <c r="R59" s="158"/>
      <c r="S59" s="158"/>
      <c r="T59" s="158"/>
      <c r="U59" s="158"/>
    </row>
    <row r="60" spans="1:21" ht="15">
      <c r="A60" s="163"/>
      <c r="B60" s="162"/>
      <c r="C60" s="158"/>
      <c r="D60" s="158"/>
      <c r="E60" s="158"/>
      <c r="F60" s="158"/>
      <c r="G60" s="158"/>
      <c r="H60" s="158"/>
      <c r="I60" s="162"/>
      <c r="J60" s="158"/>
      <c r="K60" s="158"/>
      <c r="L60" s="158"/>
      <c r="M60" s="158"/>
      <c r="N60" s="164"/>
      <c r="O60" s="163"/>
      <c r="P60" s="162"/>
      <c r="Q60" s="159"/>
      <c r="R60" s="158"/>
      <c r="S60" s="158"/>
      <c r="T60" s="158"/>
      <c r="U60" s="158"/>
    </row>
    <row r="61" spans="1:21" ht="15">
      <c r="A61" s="163"/>
      <c r="B61" s="162"/>
      <c r="C61" s="158"/>
      <c r="D61" s="158"/>
      <c r="E61" s="158"/>
      <c r="F61" s="158"/>
      <c r="G61" s="158"/>
      <c r="H61" s="158"/>
      <c r="I61" s="162"/>
      <c r="J61" s="158"/>
      <c r="K61" s="158"/>
      <c r="L61" s="158"/>
      <c r="M61" s="158"/>
      <c r="N61" s="164"/>
      <c r="O61" s="163"/>
      <c r="P61" s="162"/>
      <c r="Q61" s="159"/>
      <c r="R61" s="158"/>
      <c r="S61" s="158"/>
      <c r="T61" s="158"/>
      <c r="U61" s="158"/>
    </row>
    <row r="62" spans="1:21" ht="15">
      <c r="A62" s="163"/>
      <c r="B62" s="162"/>
      <c r="C62" s="158"/>
      <c r="D62" s="158"/>
      <c r="E62" s="158"/>
      <c r="F62" s="158"/>
      <c r="G62" s="158"/>
      <c r="H62" s="158"/>
      <c r="I62" s="162"/>
      <c r="J62" s="158"/>
      <c r="K62" s="158"/>
      <c r="L62" s="158"/>
      <c r="M62" s="158"/>
      <c r="N62" s="164"/>
      <c r="O62" s="163"/>
      <c r="P62" s="162"/>
      <c r="Q62" s="159"/>
      <c r="R62" s="158"/>
      <c r="S62" s="158"/>
      <c r="T62" s="158"/>
      <c r="U62" s="158"/>
    </row>
    <row r="63" spans="1:21" ht="15">
      <c r="A63" s="163"/>
      <c r="B63" s="162"/>
      <c r="C63" s="158"/>
      <c r="D63" s="158"/>
      <c r="E63" s="158"/>
      <c r="F63" s="158"/>
      <c r="G63" s="158"/>
      <c r="H63" s="158"/>
      <c r="I63" s="162"/>
      <c r="J63" s="158"/>
      <c r="K63" s="158"/>
      <c r="L63" s="158"/>
      <c r="M63" s="158"/>
      <c r="N63" s="164"/>
      <c r="O63" s="163"/>
      <c r="P63" s="162"/>
      <c r="Q63" s="159"/>
      <c r="R63" s="158"/>
      <c r="S63" s="158"/>
      <c r="T63" s="158"/>
      <c r="U63" s="158"/>
    </row>
    <row r="64" spans="1:21" ht="15">
      <c r="A64" s="163"/>
      <c r="B64" s="162"/>
      <c r="C64" s="158"/>
      <c r="D64" s="158"/>
      <c r="E64" s="158"/>
      <c r="F64" s="158"/>
      <c r="G64" s="158"/>
      <c r="H64" s="158"/>
      <c r="I64" s="162"/>
      <c r="J64" s="158"/>
      <c r="K64" s="158"/>
      <c r="L64" s="158"/>
      <c r="M64" s="158"/>
      <c r="N64" s="164"/>
      <c r="O64" s="163"/>
      <c r="P64" s="162"/>
      <c r="Q64" s="159"/>
      <c r="R64" s="158"/>
      <c r="S64" s="158"/>
      <c r="T64" s="158"/>
      <c r="U64" s="158"/>
    </row>
    <row r="65" spans="1:21" ht="15">
      <c r="A65" s="163"/>
      <c r="B65" s="162"/>
      <c r="C65" s="158"/>
      <c r="D65" s="158"/>
      <c r="E65" s="158"/>
      <c r="F65" s="158"/>
      <c r="G65" s="158"/>
      <c r="H65" s="158"/>
      <c r="I65" s="162"/>
      <c r="J65" s="158"/>
      <c r="K65" s="158"/>
      <c r="L65" s="158"/>
      <c r="M65" s="158"/>
      <c r="N65" s="164"/>
      <c r="O65" s="163"/>
      <c r="P65" s="162"/>
      <c r="Q65" s="159"/>
      <c r="R65" s="158"/>
      <c r="S65" s="158"/>
      <c r="T65" s="158"/>
      <c r="U65" s="158"/>
    </row>
    <row r="66" spans="1:21" ht="15">
      <c r="A66" s="163"/>
      <c r="B66" s="162"/>
      <c r="C66" s="158"/>
      <c r="D66" s="158"/>
      <c r="E66" s="158"/>
      <c r="F66" s="158"/>
      <c r="G66" s="158"/>
      <c r="H66" s="158"/>
      <c r="I66" s="162"/>
      <c r="J66" s="158"/>
      <c r="K66" s="158"/>
      <c r="L66" s="158"/>
      <c r="M66" s="158"/>
      <c r="N66" s="164"/>
      <c r="O66" s="163"/>
      <c r="P66" s="162"/>
      <c r="Q66" s="159"/>
      <c r="R66" s="158"/>
      <c r="S66" s="158"/>
      <c r="T66" s="158"/>
      <c r="U66" s="158"/>
    </row>
    <row r="67" spans="1:21" ht="15">
      <c r="A67" s="163"/>
      <c r="B67" s="162"/>
      <c r="C67" s="158"/>
      <c r="D67" s="158"/>
      <c r="E67" s="158"/>
      <c r="F67" s="158"/>
      <c r="G67" s="158"/>
      <c r="H67" s="158"/>
      <c r="I67" s="162"/>
      <c r="J67" s="158"/>
      <c r="K67" s="158"/>
      <c r="L67" s="158"/>
      <c r="M67" s="158"/>
      <c r="N67" s="164"/>
      <c r="O67" s="163"/>
      <c r="P67" s="162"/>
      <c r="Q67" s="159"/>
      <c r="R67" s="158"/>
      <c r="S67" s="158"/>
      <c r="T67" s="158"/>
      <c r="U67" s="158"/>
    </row>
    <row r="68" spans="1:21" ht="15">
      <c r="A68" s="163"/>
      <c r="B68" s="162"/>
      <c r="C68" s="158"/>
      <c r="D68" s="158"/>
      <c r="E68" s="158"/>
      <c r="F68" s="158"/>
      <c r="G68" s="158"/>
      <c r="H68" s="158"/>
      <c r="I68" s="162"/>
      <c r="J68" s="158"/>
      <c r="K68" s="158"/>
      <c r="L68" s="158"/>
      <c r="M68" s="158"/>
      <c r="N68" s="164"/>
      <c r="O68" s="163"/>
      <c r="P68" s="162"/>
      <c r="Q68" s="159"/>
      <c r="R68" s="158"/>
      <c r="S68" s="158"/>
      <c r="T68" s="158"/>
      <c r="U68" s="158"/>
    </row>
    <row r="69" spans="1:21" ht="15">
      <c r="A69" s="163"/>
      <c r="B69" s="162"/>
      <c r="C69" s="158"/>
      <c r="D69" s="158"/>
      <c r="E69" s="158"/>
      <c r="F69" s="158"/>
      <c r="G69" s="158"/>
      <c r="H69" s="158"/>
      <c r="I69" s="162"/>
      <c r="J69" s="158"/>
      <c r="K69" s="158"/>
      <c r="L69" s="158"/>
      <c r="M69" s="158"/>
      <c r="N69" s="164"/>
      <c r="O69" s="163"/>
      <c r="P69" s="162"/>
      <c r="Q69" s="159"/>
      <c r="R69" s="158"/>
      <c r="S69" s="158"/>
      <c r="T69" s="158"/>
      <c r="U69" s="158"/>
    </row>
    <row r="70" spans="2:17" ht="15">
      <c r="B70" s="163"/>
      <c r="C70" s="164"/>
      <c r="D70" s="163"/>
      <c r="E70" s="163"/>
      <c r="F70" s="163"/>
      <c r="G70" s="163"/>
      <c r="J70" s="158"/>
      <c r="K70" s="158"/>
      <c r="L70" s="158"/>
      <c r="M70" s="158"/>
      <c r="N70" s="158"/>
      <c r="Q70" s="159"/>
    </row>
    <row r="71" ht="15">
      <c r="Q71" s="157"/>
    </row>
    <row r="73" spans="2:21" ht="45" customHeight="1">
      <c r="B73" s="300"/>
      <c r="C73" s="300"/>
      <c r="D73" s="300"/>
      <c r="E73" s="300"/>
      <c r="F73" s="300"/>
      <c r="G73" s="300"/>
      <c r="H73" s="300"/>
      <c r="I73" s="300"/>
      <c r="P73" s="431"/>
      <c r="Q73" s="431"/>
      <c r="R73" s="431"/>
      <c r="S73" s="431"/>
      <c r="T73" s="431"/>
      <c r="U73" s="431"/>
    </row>
    <row r="74" spans="2:21" ht="31.5" customHeight="1">
      <c r="B74" s="300"/>
      <c r="C74" s="300"/>
      <c r="D74" s="300"/>
      <c r="E74" s="300"/>
      <c r="F74" s="300"/>
      <c r="G74" s="300"/>
      <c r="H74" s="300"/>
      <c r="I74" s="300"/>
      <c r="P74" s="431"/>
      <c r="Q74" s="431"/>
      <c r="R74" s="431"/>
      <c r="S74" s="431"/>
      <c r="T74" s="431"/>
      <c r="U74" s="431"/>
    </row>
  </sheetData>
  <sheetProtection/>
  <mergeCells count="23">
    <mergeCell ref="B3:G3"/>
    <mergeCell ref="B40:G40"/>
    <mergeCell ref="P40:U40"/>
    <mergeCell ref="P41:U41"/>
    <mergeCell ref="P4:U4"/>
    <mergeCell ref="B47:G47"/>
    <mergeCell ref="I47:N47"/>
    <mergeCell ref="B48:G48"/>
    <mergeCell ref="I46:N46"/>
    <mergeCell ref="B4:G4"/>
    <mergeCell ref="I48:N48"/>
    <mergeCell ref="P73:U73"/>
    <mergeCell ref="P48:U48"/>
    <mergeCell ref="P74:U74"/>
    <mergeCell ref="P3:U3"/>
    <mergeCell ref="P5:U5"/>
    <mergeCell ref="I3:N3"/>
    <mergeCell ref="B5:G5"/>
    <mergeCell ref="I5:N5"/>
    <mergeCell ref="B46:G46"/>
    <mergeCell ref="P46:U46"/>
    <mergeCell ref="I4:N4"/>
    <mergeCell ref="P47:U47"/>
  </mergeCells>
  <printOptions/>
  <pageMargins left="0.7086614173228347" right="0.7086614173228347" top="0.7480314960629921" bottom="0.7480314960629921" header="0.31496062992125984" footer="0.31496062992125984"/>
  <pageSetup fitToHeight="1" fitToWidth="1" horizontalDpi="600" verticalDpi="600" orientation="portrait" scale="4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1"/>
  <sheetViews>
    <sheetView showGridLines="0" showRowColHeaders="0" zoomScalePageLayoutView="0" workbookViewId="0" topLeftCell="A1">
      <selection activeCell="G13" sqref="G13"/>
    </sheetView>
  </sheetViews>
  <sheetFormatPr defaultColWidth="11.421875" defaultRowHeight="15"/>
  <sheetData>
    <row r="3" ht="15" customHeight="1"/>
    <row r="5" ht="26.25" customHeight="1"/>
    <row r="7" ht="15.75" customHeight="1"/>
  </sheetData>
  <sheetProtection/>
  <printOptions/>
  <pageMargins left="0.7480314960629921" right="0.4" top="0.984251968503937" bottom="0.984251968503937" header="0" footer="0"/>
  <pageSetup fitToHeight="1" fitToWidth="1" horizontalDpi="600" verticalDpi="600" orientation="portrait" scale="61" r:id="rId1"/>
</worksheet>
</file>

<file path=xl/worksheets/sheet21.xml><?xml version="1.0" encoding="utf-8"?>
<worksheet xmlns="http://schemas.openxmlformats.org/spreadsheetml/2006/main" xmlns:r="http://schemas.openxmlformats.org/officeDocument/2006/relationships">
  <sheetPr>
    <pageSetUpPr fitToPage="1"/>
  </sheetPr>
  <dimension ref="A1:J57"/>
  <sheetViews>
    <sheetView showGridLines="0" showRowColHeaders="0" zoomScalePageLayoutView="0" workbookViewId="0" topLeftCell="A7">
      <selection activeCell="E42" sqref="E42"/>
    </sheetView>
  </sheetViews>
  <sheetFormatPr defaultColWidth="11.421875" defaultRowHeight="15"/>
  <cols>
    <col min="1" max="1" width="11.421875" style="24" customWidth="1"/>
    <col min="2" max="2" width="33.140625" style="24" customWidth="1"/>
    <col min="3" max="3" width="15.7109375" style="24" customWidth="1"/>
    <col min="4" max="4" width="13.8515625" style="24" customWidth="1"/>
    <col min="5" max="5" width="13.8515625" style="24" bestFit="1" customWidth="1"/>
    <col min="6" max="6" width="12.140625" style="24" customWidth="1"/>
    <col min="7" max="7" width="15.8515625" style="24" customWidth="1"/>
    <col min="8" max="16384" width="11.421875" style="24" customWidth="1"/>
  </cols>
  <sheetData>
    <row r="1" spans="1:2" ht="15">
      <c r="A1" s="37"/>
      <c r="B1" s="139"/>
    </row>
    <row r="2" spans="1:2" ht="12">
      <c r="A2" s="140"/>
      <c r="B2" s="139"/>
    </row>
    <row r="3" spans="1:7" s="289" customFormat="1" ht="13.5">
      <c r="A3" s="291"/>
      <c r="B3" s="498" t="s">
        <v>105</v>
      </c>
      <c r="C3" s="498"/>
      <c r="D3" s="498"/>
      <c r="E3" s="498"/>
      <c r="F3" s="498"/>
      <c r="G3" s="498"/>
    </row>
    <row r="4" spans="1:7" s="289" customFormat="1" ht="13.5">
      <c r="A4" s="291"/>
      <c r="B4" s="498" t="s">
        <v>331</v>
      </c>
      <c r="C4" s="498"/>
      <c r="D4" s="498"/>
      <c r="E4" s="498"/>
      <c r="F4" s="498"/>
      <c r="G4" s="498"/>
    </row>
    <row r="5" spans="2:7" s="290" customFormat="1" ht="13.5">
      <c r="B5" s="498" t="s">
        <v>130</v>
      </c>
      <c r="C5" s="498"/>
      <c r="D5" s="498"/>
      <c r="E5" s="498"/>
      <c r="F5" s="498"/>
      <c r="G5" s="498"/>
    </row>
    <row r="6" spans="2:7" s="289" customFormat="1" ht="13.5">
      <c r="B6" s="495" t="s">
        <v>451</v>
      </c>
      <c r="C6" s="495"/>
      <c r="D6" s="495"/>
      <c r="E6" s="495"/>
      <c r="F6" s="495"/>
      <c r="G6" s="495"/>
    </row>
    <row r="7" spans="2:7" s="289" customFormat="1" ht="13.5">
      <c r="B7" s="495" t="s">
        <v>78</v>
      </c>
      <c r="C7" s="495"/>
      <c r="D7" s="495"/>
      <c r="E7" s="495"/>
      <c r="F7" s="495"/>
      <c r="G7" s="495"/>
    </row>
    <row r="8" spans="2:7" s="25" customFormat="1" ht="13.5">
      <c r="B8" s="501" t="s">
        <v>7</v>
      </c>
      <c r="C8" s="377" t="s">
        <v>425</v>
      </c>
      <c r="D8" s="499" t="s">
        <v>131</v>
      </c>
      <c r="E8" s="377" t="s">
        <v>425</v>
      </c>
      <c r="F8" s="499" t="s">
        <v>131</v>
      </c>
      <c r="G8" s="359" t="s">
        <v>128</v>
      </c>
    </row>
    <row r="9" spans="2:7" s="25" customFormat="1" ht="13.5">
      <c r="B9" s="501"/>
      <c r="C9" s="377" t="s">
        <v>341</v>
      </c>
      <c r="D9" s="499"/>
      <c r="E9" s="377" t="s">
        <v>365</v>
      </c>
      <c r="F9" s="499"/>
      <c r="G9" s="359" t="s">
        <v>426</v>
      </c>
    </row>
    <row r="10" spans="2:10" s="25" customFormat="1" ht="13.5">
      <c r="B10" s="385" t="s">
        <v>132</v>
      </c>
      <c r="C10" s="386">
        <f>SUM(C11:C14)</f>
        <v>50411.35</v>
      </c>
      <c r="D10" s="387">
        <f>(C10/$C$10)*100</f>
        <v>100</v>
      </c>
      <c r="E10" s="386">
        <f>SUM(E11:E14)</f>
        <v>64347.96000000001</v>
      </c>
      <c r="F10" s="387">
        <f>($E10/$E$10)*100</f>
        <v>100</v>
      </c>
      <c r="G10" s="387">
        <f>((E10/C10)-1)*100</f>
        <v>27.64577818288938</v>
      </c>
      <c r="H10" s="142"/>
      <c r="I10" s="143"/>
      <c r="J10" s="143"/>
    </row>
    <row r="11" spans="2:10" ht="13.5">
      <c r="B11" s="388" t="s">
        <v>427</v>
      </c>
      <c r="C11" s="389">
        <v>50411.27</v>
      </c>
      <c r="D11" s="390">
        <f>(C11/$C$10)*100</f>
        <v>99.999841305579</v>
      </c>
      <c r="E11" s="389">
        <v>64347.73</v>
      </c>
      <c r="F11" s="390">
        <f>($E11/$E$10)*100</f>
        <v>99.99964256831142</v>
      </c>
      <c r="G11" s="390">
        <f>((E11/C11)-1)*100</f>
        <v>27.64552450275506</v>
      </c>
      <c r="H11" s="142"/>
      <c r="I11" s="144"/>
      <c r="J11" s="144"/>
    </row>
    <row r="12" spans="2:10" ht="13.5">
      <c r="B12" s="388" t="s">
        <v>325</v>
      </c>
      <c r="C12" s="389">
        <v>0.08</v>
      </c>
      <c r="D12" s="390" t="s">
        <v>136</v>
      </c>
      <c r="E12" s="389">
        <v>0.23</v>
      </c>
      <c r="F12" s="391" t="s">
        <v>134</v>
      </c>
      <c r="G12" s="390">
        <f>((E12/C12)-1)*100</f>
        <v>187.5</v>
      </c>
      <c r="H12" s="142"/>
      <c r="I12" s="144"/>
      <c r="J12" s="144"/>
    </row>
    <row r="13" spans="2:10" ht="13.5">
      <c r="B13" s="388" t="s">
        <v>252</v>
      </c>
      <c r="C13" s="389">
        <v>0</v>
      </c>
      <c r="D13" s="392" t="s">
        <v>134</v>
      </c>
      <c r="E13" s="389">
        <v>0</v>
      </c>
      <c r="F13" s="392" t="s">
        <v>134</v>
      </c>
      <c r="G13" s="392" t="s">
        <v>134</v>
      </c>
      <c r="H13" s="142"/>
      <c r="I13" s="144"/>
      <c r="J13" s="144"/>
    </row>
    <row r="14" spans="2:10" s="25" customFormat="1" ht="13.5">
      <c r="B14" s="388" t="s">
        <v>326</v>
      </c>
      <c r="C14" s="389">
        <v>0</v>
      </c>
      <c r="D14" s="392" t="s">
        <v>134</v>
      </c>
      <c r="E14" s="389">
        <v>0</v>
      </c>
      <c r="F14" s="392" t="s">
        <v>134</v>
      </c>
      <c r="G14" s="392" t="s">
        <v>134</v>
      </c>
      <c r="H14" s="142"/>
      <c r="I14" s="143"/>
      <c r="J14" s="143"/>
    </row>
    <row r="15" spans="2:10" s="25" customFormat="1" ht="13.5">
      <c r="B15" s="385" t="s">
        <v>135</v>
      </c>
      <c r="C15" s="393">
        <v>0.35</v>
      </c>
      <c r="D15" s="387" t="s">
        <v>136</v>
      </c>
      <c r="E15" s="393">
        <v>0.07</v>
      </c>
      <c r="F15" s="387" t="s">
        <v>136</v>
      </c>
      <c r="G15" s="387">
        <f>((E15/C15)-1)*100</f>
        <v>-80</v>
      </c>
      <c r="H15" s="142"/>
      <c r="I15" s="143"/>
      <c r="J15" s="143"/>
    </row>
    <row r="16" spans="2:10" ht="13.5">
      <c r="B16" s="394" t="s">
        <v>137</v>
      </c>
      <c r="C16" s="395">
        <f>C10-C15</f>
        <v>50411</v>
      </c>
      <c r="D16" s="396">
        <f>(C16/$C$10)*100</f>
        <v>99.99930571190814</v>
      </c>
      <c r="E16" s="395">
        <f>E10-E15</f>
        <v>64347.89000000001</v>
      </c>
      <c r="F16" s="396">
        <f>($E16/$E$10)*100</f>
        <v>99.9998912164426</v>
      </c>
      <c r="G16" s="396">
        <f>((E16/C16)-1)*100</f>
        <v>27.64652555989766</v>
      </c>
      <c r="H16" s="144"/>
      <c r="I16" s="144"/>
      <c r="J16" s="144"/>
    </row>
    <row r="17" spans="2:10" ht="13.5">
      <c r="B17" s="360"/>
      <c r="C17" s="397"/>
      <c r="D17" s="397"/>
      <c r="E17" s="397"/>
      <c r="F17" s="397"/>
      <c r="G17" s="397"/>
      <c r="H17" s="144"/>
      <c r="I17" s="144"/>
      <c r="J17" s="144"/>
    </row>
    <row r="18" spans="2:7" s="290" customFormat="1" ht="13.5">
      <c r="B18" s="498" t="s">
        <v>138</v>
      </c>
      <c r="C18" s="498"/>
      <c r="D18" s="498"/>
      <c r="E18" s="498"/>
      <c r="F18" s="360"/>
      <c r="G18" s="360"/>
    </row>
    <row r="19" spans="2:7" s="289" customFormat="1" ht="13.5">
      <c r="B19" s="495" t="s">
        <v>78</v>
      </c>
      <c r="C19" s="495"/>
      <c r="D19" s="495"/>
      <c r="E19" s="495"/>
      <c r="F19" s="360"/>
      <c r="G19" s="360"/>
    </row>
    <row r="20" spans="2:7" s="25" customFormat="1" ht="30" customHeight="1">
      <c r="B20" s="376" t="s">
        <v>7</v>
      </c>
      <c r="C20" s="377" t="s">
        <v>428</v>
      </c>
      <c r="D20" s="377" t="s">
        <v>429</v>
      </c>
      <c r="E20" s="359" t="s">
        <v>128</v>
      </c>
      <c r="F20" s="360"/>
      <c r="G20" s="360"/>
    </row>
    <row r="21" spans="2:7" s="25" customFormat="1" ht="13.5">
      <c r="B21" s="385" t="s">
        <v>267</v>
      </c>
      <c r="C21" s="386">
        <v>37859.86</v>
      </c>
      <c r="D21" s="386">
        <v>50411.27</v>
      </c>
      <c r="E21" s="398">
        <f>((D21/C21)-1)*100</f>
        <v>33.152288465937275</v>
      </c>
      <c r="F21" s="385"/>
      <c r="G21" s="385"/>
    </row>
    <row r="22" spans="2:7" s="25" customFormat="1" ht="13.5">
      <c r="B22" s="385" t="s">
        <v>268</v>
      </c>
      <c r="C22" s="386">
        <f>SUM(C23:C24)</f>
        <v>23404.5</v>
      </c>
      <c r="D22" s="386">
        <f>SUM(D23:D24)</f>
        <v>23473.7</v>
      </c>
      <c r="E22" s="398">
        <f aca="true" t="shared" si="0" ref="E22:E30">((D22/C22)-1)*100</f>
        <v>0.295669636181084</v>
      </c>
      <c r="F22" s="385"/>
      <c r="G22" s="385"/>
    </row>
    <row r="23" spans="2:7" ht="13.5">
      <c r="B23" s="388" t="s">
        <v>141</v>
      </c>
      <c r="C23" s="389">
        <v>20022.93</v>
      </c>
      <c r="D23" s="389">
        <v>18755.99</v>
      </c>
      <c r="E23" s="399">
        <f t="shared" si="0"/>
        <v>-6.327445583638347</v>
      </c>
      <c r="F23" s="360"/>
      <c r="G23" s="360"/>
    </row>
    <row r="24" spans="2:7" ht="13.5">
      <c r="B24" s="388" t="s">
        <v>368</v>
      </c>
      <c r="C24" s="389">
        <v>3381.57</v>
      </c>
      <c r="D24" s="389">
        <v>4717.71</v>
      </c>
      <c r="E24" s="399">
        <f>((D24/C24)-1)*100</f>
        <v>39.51241583051659</v>
      </c>
      <c r="F24" s="360"/>
      <c r="G24" s="360"/>
    </row>
    <row r="25" spans="2:7" s="25" customFormat="1" ht="13.5">
      <c r="B25" s="385" t="s">
        <v>269</v>
      </c>
      <c r="C25" s="386">
        <f>SUM(C26:C30)</f>
        <v>10853.09</v>
      </c>
      <c r="D25" s="386">
        <f>SUM(D26:D30)</f>
        <v>9537.240000000002</v>
      </c>
      <c r="E25" s="398">
        <f t="shared" si="0"/>
        <v>-12.124196887706617</v>
      </c>
      <c r="F25" s="385"/>
      <c r="G25" s="385"/>
    </row>
    <row r="26" spans="2:7" ht="13.5">
      <c r="B26" s="388" t="s">
        <v>143</v>
      </c>
      <c r="C26" s="389">
        <v>612.58</v>
      </c>
      <c r="D26" s="389">
        <v>0</v>
      </c>
      <c r="E26" s="390" t="s">
        <v>134</v>
      </c>
      <c r="F26" s="360"/>
      <c r="G26" s="360"/>
    </row>
    <row r="27" spans="2:7" ht="13.5">
      <c r="B27" s="388" t="s">
        <v>369</v>
      </c>
      <c r="C27" s="389">
        <v>8866.37</v>
      </c>
      <c r="D27" s="389">
        <v>7179.19</v>
      </c>
      <c r="E27" s="399">
        <f t="shared" si="0"/>
        <v>-19.02898254866423</v>
      </c>
      <c r="F27" s="360"/>
      <c r="G27" s="360"/>
    </row>
    <row r="28" spans="2:7" ht="13.5">
      <c r="B28" s="400" t="s">
        <v>342</v>
      </c>
      <c r="C28" s="401">
        <v>687.19</v>
      </c>
      <c r="D28" s="401">
        <v>1542.57</v>
      </c>
      <c r="E28" s="399">
        <f t="shared" si="0"/>
        <v>124.47503601624001</v>
      </c>
      <c r="F28" s="360"/>
      <c r="G28" s="360"/>
    </row>
    <row r="29" spans="2:7" ht="13.5">
      <c r="B29" s="400" t="s">
        <v>343</v>
      </c>
      <c r="C29" s="401">
        <v>684.23</v>
      </c>
      <c r="D29" s="401">
        <v>812.36</v>
      </c>
      <c r="E29" s="399">
        <f t="shared" si="0"/>
        <v>18.726159332388235</v>
      </c>
      <c r="F29" s="360"/>
      <c r="G29" s="360"/>
    </row>
    <row r="30" spans="2:7" ht="13.5">
      <c r="B30" s="400" t="s">
        <v>370</v>
      </c>
      <c r="C30" s="401">
        <v>2.72</v>
      </c>
      <c r="D30" s="401">
        <v>3.12</v>
      </c>
      <c r="E30" s="399">
        <f t="shared" si="0"/>
        <v>14.705882352941169</v>
      </c>
      <c r="F30" s="360"/>
      <c r="G30" s="360"/>
    </row>
    <row r="31" spans="2:7" s="25" customFormat="1" ht="13.5">
      <c r="B31" s="394" t="s">
        <v>327</v>
      </c>
      <c r="C31" s="395">
        <f>C21+C22-C25</f>
        <v>50411.270000000004</v>
      </c>
      <c r="D31" s="395">
        <f>D21+D22-D25</f>
        <v>64347.729999999996</v>
      </c>
      <c r="E31" s="402">
        <f>((D31/C31)-1)*100</f>
        <v>27.645524502755016</v>
      </c>
      <c r="F31" s="385"/>
      <c r="G31" s="385"/>
    </row>
    <row r="32" spans="2:7" s="25" customFormat="1" ht="13.5">
      <c r="B32" s="360" t="s">
        <v>236</v>
      </c>
      <c r="C32" s="403"/>
      <c r="D32" s="403"/>
      <c r="E32" s="385"/>
      <c r="F32" s="385"/>
      <c r="G32" s="385"/>
    </row>
    <row r="33" spans="2:7" ht="13.5">
      <c r="B33" s="360" t="s">
        <v>237</v>
      </c>
      <c r="C33" s="360"/>
      <c r="D33" s="360"/>
      <c r="E33" s="360"/>
      <c r="F33" s="360"/>
      <c r="G33" s="360"/>
    </row>
    <row r="34" spans="2:7" ht="13.5" customHeight="1">
      <c r="B34" s="500" t="s">
        <v>238</v>
      </c>
      <c r="C34" s="500"/>
      <c r="D34" s="360"/>
      <c r="E34" s="360"/>
      <c r="F34" s="360"/>
      <c r="G34" s="360"/>
    </row>
    <row r="35" spans="2:7" ht="13.5">
      <c r="B35" s="360" t="s">
        <v>145</v>
      </c>
      <c r="C35" s="360" t="s">
        <v>146</v>
      </c>
      <c r="D35" s="360"/>
      <c r="E35" s="360"/>
      <c r="F35" s="360"/>
      <c r="G35" s="360"/>
    </row>
    <row r="36" spans="2:7" ht="13.5">
      <c r="B36" s="360" t="s">
        <v>371</v>
      </c>
      <c r="C36" s="360"/>
      <c r="D36" s="360"/>
      <c r="E36" s="360"/>
      <c r="F36" s="360"/>
      <c r="G36" s="360"/>
    </row>
    <row r="37" spans="2:7" ht="13.5">
      <c r="B37" s="360" t="s">
        <v>430</v>
      </c>
      <c r="C37" s="360"/>
      <c r="D37" s="360"/>
      <c r="E37" s="360"/>
      <c r="F37" s="360"/>
      <c r="G37" s="360"/>
    </row>
    <row r="38" spans="2:7" ht="13.5">
      <c r="B38" s="360" t="s">
        <v>109</v>
      </c>
      <c r="C38" s="360"/>
      <c r="D38" s="360"/>
      <c r="E38" s="360"/>
      <c r="F38" s="360"/>
      <c r="G38" s="360"/>
    </row>
    <row r="39" spans="2:7" ht="13.5">
      <c r="B39" s="360"/>
      <c r="C39" s="360"/>
      <c r="D39" s="360"/>
      <c r="E39" s="360"/>
      <c r="F39" s="360"/>
      <c r="G39" s="360"/>
    </row>
    <row r="40" spans="2:7" s="289" customFormat="1" ht="13.5">
      <c r="B40" s="498" t="s">
        <v>157</v>
      </c>
      <c r="C40" s="498"/>
      <c r="D40" s="498"/>
      <c r="E40" s="498"/>
      <c r="F40" s="498"/>
      <c r="G40" s="498"/>
    </row>
    <row r="41" spans="2:7" s="289" customFormat="1" ht="13.5">
      <c r="B41" s="495" t="s">
        <v>260</v>
      </c>
      <c r="C41" s="495"/>
      <c r="D41" s="495"/>
      <c r="E41" s="495"/>
      <c r="F41" s="495"/>
      <c r="G41" s="495"/>
    </row>
    <row r="42" spans="2:7" ht="54" customHeight="1">
      <c r="B42" s="327" t="s">
        <v>147</v>
      </c>
      <c r="C42" s="327" t="s">
        <v>431</v>
      </c>
      <c r="D42" s="327" t="s">
        <v>372</v>
      </c>
      <c r="E42" s="327" t="s">
        <v>432</v>
      </c>
      <c r="F42" s="327" t="s">
        <v>148</v>
      </c>
      <c r="G42" s="327" t="s">
        <v>333</v>
      </c>
    </row>
    <row r="43" spans="2:7" ht="3.75" customHeight="1">
      <c r="B43" s="360"/>
      <c r="C43" s="404"/>
      <c r="D43" s="404"/>
      <c r="E43" s="404"/>
      <c r="F43" s="404"/>
      <c r="G43" s="404"/>
    </row>
    <row r="44" spans="2:7" ht="13.5">
      <c r="B44" s="360" t="s">
        <v>373</v>
      </c>
      <c r="C44" s="404">
        <v>40310.07</v>
      </c>
      <c r="D44" s="404">
        <v>24537.58</v>
      </c>
      <c r="E44" s="404">
        <v>7179.19</v>
      </c>
      <c r="F44" s="404">
        <f>SUM(D44:E44)</f>
        <v>31716.77</v>
      </c>
      <c r="G44" s="404">
        <f>SUM(C44-F44)</f>
        <v>8593.3</v>
      </c>
    </row>
    <row r="45" spans="2:7" ht="13.5">
      <c r="B45" s="360" t="s">
        <v>374</v>
      </c>
      <c r="C45" s="404">
        <v>10828.69</v>
      </c>
      <c r="D45" s="404">
        <v>3356.83</v>
      </c>
      <c r="E45" s="404">
        <v>1542.57</v>
      </c>
      <c r="F45" s="404">
        <f>SUM(D45:E45)</f>
        <v>4899.4</v>
      </c>
      <c r="G45" s="404">
        <f>SUM(C45-F45)</f>
        <v>5929.290000000001</v>
      </c>
    </row>
    <row r="46" spans="2:7" ht="13.5">
      <c r="B46" s="360" t="s">
        <v>375</v>
      </c>
      <c r="C46" s="404">
        <v>7509.03</v>
      </c>
      <c r="D46" s="404">
        <v>3509.65</v>
      </c>
      <c r="E46" s="404">
        <v>812.36</v>
      </c>
      <c r="F46" s="404">
        <f>SUM(D46:E46)</f>
        <v>4322.01</v>
      </c>
      <c r="G46" s="404">
        <f>SUM(C46-F46)</f>
        <v>3187.0199999999995</v>
      </c>
    </row>
    <row r="47" spans="2:7" ht="13.5">
      <c r="B47" s="360" t="s">
        <v>328</v>
      </c>
      <c r="C47" s="404">
        <v>28.110000000000003</v>
      </c>
      <c r="D47" s="404">
        <v>24.39</v>
      </c>
      <c r="E47" s="404">
        <v>3.12</v>
      </c>
      <c r="F47" s="404">
        <f>SUM(D47:E47)</f>
        <v>27.51</v>
      </c>
      <c r="G47" s="404">
        <f>SUM(C47-F47)</f>
        <v>0.6000000000000014</v>
      </c>
    </row>
    <row r="48" spans="2:7" ht="13.5">
      <c r="B48" s="394" t="s">
        <v>16</v>
      </c>
      <c r="C48" s="395">
        <f>SUM(C43:C47)</f>
        <v>58675.9</v>
      </c>
      <c r="D48" s="395">
        <f>SUM(D43:D47)</f>
        <v>31428.450000000004</v>
      </c>
      <c r="E48" s="395">
        <f>SUM(E43:E47)</f>
        <v>9537.240000000002</v>
      </c>
      <c r="F48" s="395">
        <f>SUM(F43:F47)</f>
        <v>40965.69</v>
      </c>
      <c r="G48" s="395">
        <f>SUM(C48-F48)</f>
        <v>17710.21</v>
      </c>
    </row>
    <row r="49" spans="2:7" ht="13.5">
      <c r="B49" s="360"/>
      <c r="C49" s="360"/>
      <c r="D49" s="397"/>
      <c r="E49" s="405"/>
      <c r="F49" s="405"/>
      <c r="G49" s="405"/>
    </row>
    <row r="50" spans="2:7" ht="13.5">
      <c r="B50" s="360"/>
      <c r="C50" s="360"/>
      <c r="D50" s="360"/>
      <c r="E50" s="360"/>
      <c r="F50" s="360"/>
      <c r="G50" s="360"/>
    </row>
    <row r="51" spans="2:7" ht="13.5">
      <c r="B51" s="497" t="s">
        <v>149</v>
      </c>
      <c r="C51" s="497"/>
      <c r="D51" s="497"/>
      <c r="E51" s="497"/>
      <c r="F51" s="497"/>
      <c r="G51" s="497"/>
    </row>
    <row r="52" spans="2:7" ht="13.5">
      <c r="B52" s="496" t="s">
        <v>433</v>
      </c>
      <c r="C52" s="496"/>
      <c r="D52" s="496"/>
      <c r="E52" s="496"/>
      <c r="F52" s="496"/>
      <c r="G52" s="496"/>
    </row>
    <row r="53" spans="2:7" ht="13.5">
      <c r="B53" s="360" t="s">
        <v>237</v>
      </c>
      <c r="C53" s="360"/>
      <c r="D53" s="360"/>
      <c r="E53" s="360"/>
      <c r="F53" s="360"/>
      <c r="G53" s="360"/>
    </row>
    <row r="54" spans="2:7" ht="13.5">
      <c r="B54" s="360" t="s">
        <v>150</v>
      </c>
      <c r="C54" s="360"/>
      <c r="D54" s="360"/>
      <c r="E54" s="360"/>
      <c r="F54" s="360"/>
      <c r="G54" s="360"/>
    </row>
    <row r="55" spans="2:7" ht="12">
      <c r="B55" s="360" t="s">
        <v>434</v>
      </c>
      <c r="C55" s="360"/>
      <c r="D55" s="360"/>
      <c r="E55" s="360"/>
      <c r="F55" s="360"/>
      <c r="G55" s="360"/>
    </row>
    <row r="56" spans="2:7" ht="12">
      <c r="B56" s="360" t="s">
        <v>109</v>
      </c>
      <c r="C56" s="360"/>
      <c r="D56" s="360"/>
      <c r="E56" s="360"/>
      <c r="F56" s="406"/>
      <c r="G56" s="360"/>
    </row>
    <row r="57" ht="13.5">
      <c r="D57" s="141"/>
    </row>
  </sheetData>
  <sheetProtection/>
  <mergeCells count="15">
    <mergeCell ref="B3:G3"/>
    <mergeCell ref="B4:G4"/>
    <mergeCell ref="B5:G5"/>
    <mergeCell ref="B6:G6"/>
    <mergeCell ref="B7:G7"/>
    <mergeCell ref="B18:E18"/>
    <mergeCell ref="B8:B9"/>
    <mergeCell ref="D8:D9"/>
    <mergeCell ref="B41:G41"/>
    <mergeCell ref="B52:G52"/>
    <mergeCell ref="B51:G51"/>
    <mergeCell ref="B40:G40"/>
    <mergeCell ref="F8:F9"/>
    <mergeCell ref="B19:E19"/>
    <mergeCell ref="B34:C34"/>
  </mergeCells>
  <printOptions/>
  <pageMargins left="0.7086614173228347" right="0.7086614173228347" top="0.7480314960629921" bottom="0.7480314960629921" header="0.31496062992125984" footer="0.31496062992125984"/>
  <pageSetup fitToHeight="1" fitToWidth="1" horizontalDpi="600" verticalDpi="600" orientation="portrait" scale="67" r:id="rId2"/>
  <ignoredErrors>
    <ignoredError sqref="F44:F47" formulaRange="1"/>
    <ignoredError sqref="C8:E9" numberStoredAsText="1"/>
    <ignoredError sqref="D11:D16" formula="1"/>
    <ignoredError sqref="C10 E10 D10" numberStoredAsText="1" formulaRange="1"/>
    <ignoredError sqref="D10" numberStoredAsText="1" formula="1" formulaRange="1"/>
  </ignoredErrors>
  <drawing r:id="rId1"/>
</worksheet>
</file>

<file path=xl/worksheets/sheet22.xml><?xml version="1.0" encoding="utf-8"?>
<worksheet xmlns="http://schemas.openxmlformats.org/spreadsheetml/2006/main" xmlns:r="http://schemas.openxmlformats.org/officeDocument/2006/relationships">
  <sheetPr>
    <pageSetUpPr fitToPage="1"/>
  </sheetPr>
  <dimension ref="A1:H53"/>
  <sheetViews>
    <sheetView showGridLines="0" showRowColHeaders="0" zoomScalePageLayoutView="0" workbookViewId="0" topLeftCell="A1">
      <selection activeCell="B6" sqref="B6:G6"/>
    </sheetView>
  </sheetViews>
  <sheetFormatPr defaultColWidth="11.421875" defaultRowHeight="15"/>
  <cols>
    <col min="1" max="1" width="11.421875" style="24" customWidth="1"/>
    <col min="2" max="2" width="33.140625" style="24" customWidth="1"/>
    <col min="3" max="3" width="15.7109375" style="24" customWidth="1"/>
    <col min="4" max="5" width="13.8515625" style="24" customWidth="1"/>
    <col min="6" max="6" width="12.140625" style="24" customWidth="1"/>
    <col min="7" max="7" width="15.8515625" style="24" customWidth="1"/>
    <col min="8" max="16384" width="11.421875" style="24" customWidth="1"/>
  </cols>
  <sheetData>
    <row r="1" spans="1:2" ht="15">
      <c r="A1" s="37"/>
      <c r="B1" s="139"/>
    </row>
    <row r="2" spans="1:2" ht="12">
      <c r="A2" s="140"/>
      <c r="B2" s="139"/>
    </row>
    <row r="3" spans="2:7" ht="13.5">
      <c r="B3" s="498" t="s">
        <v>105</v>
      </c>
      <c r="C3" s="498"/>
      <c r="D3" s="498"/>
      <c r="E3" s="498"/>
      <c r="F3" s="498"/>
      <c r="G3" s="498"/>
    </row>
    <row r="4" spans="2:7" ht="13.5">
      <c r="B4" s="498" t="s">
        <v>151</v>
      </c>
      <c r="C4" s="498"/>
      <c r="D4" s="498"/>
      <c r="E4" s="498"/>
      <c r="F4" s="498"/>
      <c r="G4" s="498"/>
    </row>
    <row r="5" spans="2:7" ht="13.5">
      <c r="B5" s="498" t="s">
        <v>130</v>
      </c>
      <c r="C5" s="498"/>
      <c r="D5" s="498"/>
      <c r="E5" s="498"/>
      <c r="F5" s="498"/>
      <c r="G5" s="498"/>
    </row>
    <row r="6" spans="2:7" ht="13.5">
      <c r="B6" s="495" t="s">
        <v>451</v>
      </c>
      <c r="C6" s="495"/>
      <c r="D6" s="495"/>
      <c r="E6" s="495"/>
      <c r="F6" s="495"/>
      <c r="G6" s="495"/>
    </row>
    <row r="7" spans="2:7" ht="13.5">
      <c r="B7" s="495" t="s">
        <v>78</v>
      </c>
      <c r="C7" s="495"/>
      <c r="D7" s="495"/>
      <c r="E7" s="495"/>
      <c r="F7" s="495"/>
      <c r="G7" s="495"/>
    </row>
    <row r="8" spans="2:7" ht="13.5">
      <c r="B8" s="501" t="s">
        <v>7</v>
      </c>
      <c r="C8" s="377" t="s">
        <v>425</v>
      </c>
      <c r="D8" s="499" t="s">
        <v>131</v>
      </c>
      <c r="E8" s="377" t="s">
        <v>425</v>
      </c>
      <c r="F8" s="499" t="s">
        <v>131</v>
      </c>
      <c r="G8" s="359" t="s">
        <v>128</v>
      </c>
    </row>
    <row r="9" spans="2:7" ht="13.5">
      <c r="B9" s="501"/>
      <c r="C9" s="377" t="s">
        <v>341</v>
      </c>
      <c r="D9" s="499"/>
      <c r="E9" s="377" t="s">
        <v>365</v>
      </c>
      <c r="F9" s="499"/>
      <c r="G9" s="359" t="s">
        <v>426</v>
      </c>
    </row>
    <row r="10" spans="2:7" ht="13.5">
      <c r="B10" s="385" t="s">
        <v>132</v>
      </c>
      <c r="C10" s="386">
        <f>SUM(C11:C13)</f>
        <v>1448.44</v>
      </c>
      <c r="D10" s="387">
        <f>($C$10/C10)*100</f>
        <v>100</v>
      </c>
      <c r="E10" s="386">
        <f>SUM(E11:E13)</f>
        <v>1367.5800000000002</v>
      </c>
      <c r="F10" s="387">
        <f>($E10/$E$10)*100</f>
        <v>100</v>
      </c>
      <c r="G10" s="387">
        <f>((E10/C10)-1)*100</f>
        <v>-5.582557786308017</v>
      </c>
    </row>
    <row r="11" spans="2:7" ht="13.5">
      <c r="B11" s="388" t="s">
        <v>395</v>
      </c>
      <c r="C11" s="407">
        <v>1445.2</v>
      </c>
      <c r="D11" s="408">
        <f>(C11/$C$10)*100</f>
        <v>99.77631106569827</v>
      </c>
      <c r="E11" s="407">
        <v>1366.64</v>
      </c>
      <c r="F11" s="408">
        <f>($E11/$E$10)*100</f>
        <v>99.93126544699396</v>
      </c>
      <c r="G11" s="390">
        <f>((E11/C11)-1)*100</f>
        <v>-5.4359258234154435</v>
      </c>
    </row>
    <row r="12" spans="2:7" ht="13.5">
      <c r="B12" s="388" t="s">
        <v>158</v>
      </c>
      <c r="C12" s="407">
        <v>3.24</v>
      </c>
      <c r="D12" s="408">
        <f>(C12/$C$10)*100</f>
        <v>0.22368893430173153</v>
      </c>
      <c r="E12" s="407">
        <v>0.94</v>
      </c>
      <c r="F12" s="408" t="s">
        <v>136</v>
      </c>
      <c r="G12" s="390">
        <f>((E12/C12)-1)*100</f>
        <v>-70.98765432098766</v>
      </c>
    </row>
    <row r="13" spans="2:7" ht="13.5">
      <c r="B13" s="388" t="s">
        <v>133</v>
      </c>
      <c r="C13" s="407">
        <v>0</v>
      </c>
      <c r="D13" s="392" t="s">
        <v>134</v>
      </c>
      <c r="E13" s="407">
        <v>0</v>
      </c>
      <c r="F13" s="392" t="s">
        <v>134</v>
      </c>
      <c r="G13" s="392" t="s">
        <v>134</v>
      </c>
    </row>
    <row r="14" spans="2:7" ht="13.5">
      <c r="B14" s="385" t="s">
        <v>135</v>
      </c>
      <c r="C14" s="409">
        <v>109.09</v>
      </c>
      <c r="D14" s="410" t="s">
        <v>136</v>
      </c>
      <c r="E14" s="409">
        <v>0.65</v>
      </c>
      <c r="F14" s="410" t="s">
        <v>136</v>
      </c>
      <c r="G14" s="387">
        <f>((E14/C14)-1)*100</f>
        <v>-99.40416170134752</v>
      </c>
    </row>
    <row r="15" spans="2:7" ht="13.5">
      <c r="B15" s="394" t="s">
        <v>137</v>
      </c>
      <c r="C15" s="395">
        <f>SUM(C10-C14)</f>
        <v>1339.3500000000001</v>
      </c>
      <c r="D15" s="396">
        <f>(C15/$C$10)*100</f>
        <v>92.46844881389633</v>
      </c>
      <c r="E15" s="395">
        <f>SUM(E10-E14)</f>
        <v>1366.93</v>
      </c>
      <c r="F15" s="396">
        <f>($E15/$E$10)*100</f>
        <v>99.95247078781496</v>
      </c>
      <c r="G15" s="396">
        <f>((E15/C15)-1)*100</f>
        <v>2.0592078246910672</v>
      </c>
    </row>
    <row r="16" spans="2:7" ht="13.5">
      <c r="B16" s="411"/>
      <c r="C16" s="412"/>
      <c r="D16" s="412"/>
      <c r="E16" s="412"/>
      <c r="F16" s="412"/>
      <c r="G16" s="412"/>
    </row>
    <row r="17" spans="2:7" ht="13.5">
      <c r="B17" s="498" t="s">
        <v>138</v>
      </c>
      <c r="C17" s="498"/>
      <c r="D17" s="498"/>
      <c r="E17" s="498"/>
      <c r="F17" s="360"/>
      <c r="G17" s="360"/>
    </row>
    <row r="18" spans="2:7" ht="13.5">
      <c r="B18" s="495" t="s">
        <v>78</v>
      </c>
      <c r="C18" s="495"/>
      <c r="D18" s="495"/>
      <c r="E18" s="495"/>
      <c r="F18" s="360"/>
      <c r="G18" s="360"/>
    </row>
    <row r="19" spans="2:7" ht="40.5">
      <c r="B19" s="376" t="s">
        <v>7</v>
      </c>
      <c r="C19" s="377" t="s">
        <v>435</v>
      </c>
      <c r="D19" s="377" t="s">
        <v>436</v>
      </c>
      <c r="E19" s="359" t="s">
        <v>128</v>
      </c>
      <c r="F19" s="360"/>
      <c r="G19" s="360"/>
    </row>
    <row r="20" spans="2:7" ht="23.25" customHeight="1">
      <c r="B20" s="385" t="s">
        <v>139</v>
      </c>
      <c r="C20" s="386">
        <v>1586.34</v>
      </c>
      <c r="D20" s="386">
        <v>1445.2</v>
      </c>
      <c r="E20" s="398">
        <f>((D20/C20)-1)*100</f>
        <v>-8.897209929775451</v>
      </c>
      <c r="F20" s="360"/>
      <c r="G20" s="385"/>
    </row>
    <row r="21" spans="2:7" ht="13.5">
      <c r="B21" s="385" t="s">
        <v>140</v>
      </c>
      <c r="C21" s="413">
        <f>SUM(C22:C23)</f>
        <v>907.7650000000001</v>
      </c>
      <c r="D21" s="413">
        <f>SUM(D22:D23)</f>
        <v>1119.06</v>
      </c>
      <c r="E21" s="398">
        <f>((D21/C21)-1)*100</f>
        <v>23.27639862739803</v>
      </c>
      <c r="F21" s="360"/>
      <c r="G21" s="385"/>
    </row>
    <row r="22" spans="2:7" ht="13.5">
      <c r="B22" s="388" t="s">
        <v>141</v>
      </c>
      <c r="C22" s="407">
        <v>815.57</v>
      </c>
      <c r="D22" s="407">
        <v>1002.31</v>
      </c>
      <c r="E22" s="399">
        <f aca="true" t="shared" si="0" ref="E22:E29">((D22/C22)-1)*100</f>
        <v>22.896869673970333</v>
      </c>
      <c r="F22" s="360"/>
      <c r="G22" s="360"/>
    </row>
    <row r="23" spans="2:7" ht="13.5">
      <c r="B23" s="388" t="s">
        <v>368</v>
      </c>
      <c r="C23" s="407">
        <v>92.19500000000001</v>
      </c>
      <c r="D23" s="407">
        <v>116.75</v>
      </c>
      <c r="E23" s="399">
        <f t="shared" si="0"/>
        <v>26.633765388578556</v>
      </c>
      <c r="F23" s="360"/>
      <c r="G23" s="360"/>
    </row>
    <row r="24" spans="2:7" ht="13.5">
      <c r="B24" s="385" t="s">
        <v>142</v>
      </c>
      <c r="C24" s="413">
        <f>SUM(C25:C28)</f>
        <v>1048.901</v>
      </c>
      <c r="D24" s="413">
        <f>SUM(D25:D28)</f>
        <v>293.61</v>
      </c>
      <c r="E24" s="398">
        <f t="shared" si="0"/>
        <v>-72.00784440094918</v>
      </c>
      <c r="F24" s="360"/>
      <c r="G24" s="385"/>
    </row>
    <row r="25" spans="2:7" ht="13.5">
      <c r="B25" s="388" t="s">
        <v>369</v>
      </c>
      <c r="C25" s="407">
        <v>429.59</v>
      </c>
      <c r="D25" s="407">
        <v>298.41</v>
      </c>
      <c r="E25" s="399">
        <f t="shared" si="0"/>
        <v>-30.536092553364824</v>
      </c>
      <c r="F25" s="360"/>
      <c r="G25" s="360"/>
    </row>
    <row r="26" spans="2:7" ht="13.5">
      <c r="B26" s="388" t="s">
        <v>342</v>
      </c>
      <c r="C26" s="404">
        <v>-0.49</v>
      </c>
      <c r="D26" s="404">
        <v>0</v>
      </c>
      <c r="E26" s="399" t="s">
        <v>134</v>
      </c>
      <c r="F26" s="360"/>
      <c r="G26" s="360"/>
    </row>
    <row r="27" spans="2:7" ht="13.5">
      <c r="B27" s="388" t="s">
        <v>343</v>
      </c>
      <c r="C27" s="404">
        <v>618.57</v>
      </c>
      <c r="D27" s="404">
        <v>-6.05</v>
      </c>
      <c r="E27" s="399">
        <f t="shared" si="0"/>
        <v>-100.97806230499377</v>
      </c>
      <c r="F27" s="360"/>
      <c r="G27" s="360"/>
    </row>
    <row r="28" spans="2:7" ht="13.5">
      <c r="B28" s="388" t="s">
        <v>370</v>
      </c>
      <c r="C28" s="404">
        <v>1.2309999999999999</v>
      </c>
      <c r="D28" s="404">
        <v>1.25</v>
      </c>
      <c r="E28" s="399">
        <f t="shared" si="0"/>
        <v>1.543460601137303</v>
      </c>
      <c r="F28" s="360"/>
      <c r="G28" s="360"/>
    </row>
    <row r="29" spans="2:7" ht="13.5">
      <c r="B29" s="394" t="s">
        <v>144</v>
      </c>
      <c r="C29" s="395">
        <f>C20+C21-C24</f>
        <v>1445.204</v>
      </c>
      <c r="D29" s="395">
        <f>D20+D21-D24</f>
        <v>2270.65</v>
      </c>
      <c r="E29" s="402">
        <f t="shared" si="0"/>
        <v>57.116227190071456</v>
      </c>
      <c r="F29" s="360"/>
      <c r="G29" s="385"/>
    </row>
    <row r="30" spans="2:7" ht="13.5">
      <c r="B30" s="360" t="s">
        <v>236</v>
      </c>
      <c r="C30" s="403"/>
      <c r="D30" s="403"/>
      <c r="E30" s="385"/>
      <c r="F30" s="385"/>
      <c r="G30" s="385"/>
    </row>
    <row r="31" spans="2:7" ht="13.5">
      <c r="B31" s="360" t="s">
        <v>237</v>
      </c>
      <c r="C31" s="360"/>
      <c r="D31" s="360"/>
      <c r="E31" s="360"/>
      <c r="F31" s="360"/>
      <c r="G31" s="360"/>
    </row>
    <row r="32" spans="2:7" ht="13.5" customHeight="1">
      <c r="B32" s="502" t="s">
        <v>238</v>
      </c>
      <c r="C32" s="503"/>
      <c r="D32" s="360"/>
      <c r="E32" s="360"/>
      <c r="F32" s="360"/>
      <c r="G32" s="360"/>
    </row>
    <row r="33" spans="2:7" ht="13.5" customHeight="1">
      <c r="B33" s="360" t="s">
        <v>145</v>
      </c>
      <c r="C33" s="360" t="s">
        <v>146</v>
      </c>
      <c r="D33" s="407"/>
      <c r="E33" s="360"/>
      <c r="F33" s="360"/>
      <c r="G33" s="360"/>
    </row>
    <row r="34" spans="2:7" ht="13.5">
      <c r="B34" s="360" t="s">
        <v>371</v>
      </c>
      <c r="C34" s="360"/>
      <c r="D34" s="360"/>
      <c r="E34" s="360"/>
      <c r="F34" s="360"/>
      <c r="G34" s="360"/>
    </row>
    <row r="35" spans="2:7" ht="13.5">
      <c r="B35" s="360" t="s">
        <v>437</v>
      </c>
      <c r="C35" s="360"/>
      <c r="D35" s="360"/>
      <c r="E35" s="360"/>
      <c r="F35" s="360"/>
      <c r="G35" s="360"/>
    </row>
    <row r="36" spans="2:7" ht="13.5">
      <c r="B36" s="360" t="s">
        <v>109</v>
      </c>
      <c r="C36" s="360"/>
      <c r="D36" s="360"/>
      <c r="E36" s="360"/>
      <c r="F36" s="360"/>
      <c r="G36" s="360"/>
    </row>
    <row r="37" spans="2:7" ht="13.5">
      <c r="B37" s="360"/>
      <c r="C37" s="360"/>
      <c r="D37" s="360"/>
      <c r="E37" s="360"/>
      <c r="F37" s="360"/>
      <c r="G37" s="360"/>
    </row>
    <row r="38" spans="2:7" ht="13.5">
      <c r="B38" s="498" t="s">
        <v>152</v>
      </c>
      <c r="C38" s="498"/>
      <c r="D38" s="498"/>
      <c r="E38" s="498"/>
      <c r="F38" s="498"/>
      <c r="G38" s="498"/>
    </row>
    <row r="39" spans="2:7" ht="13.5">
      <c r="B39" s="495" t="s">
        <v>260</v>
      </c>
      <c r="C39" s="495"/>
      <c r="D39" s="495"/>
      <c r="E39" s="495"/>
      <c r="F39" s="495"/>
      <c r="G39" s="495"/>
    </row>
    <row r="40" spans="2:8" ht="68.25" customHeight="1">
      <c r="B40" s="327" t="s">
        <v>147</v>
      </c>
      <c r="C40" s="327" t="s">
        <v>431</v>
      </c>
      <c r="D40" s="327" t="s">
        <v>372</v>
      </c>
      <c r="E40" s="327" t="s">
        <v>438</v>
      </c>
      <c r="F40" s="327" t="s">
        <v>148</v>
      </c>
      <c r="G40" s="327" t="s">
        <v>333</v>
      </c>
      <c r="H40" s="360"/>
    </row>
    <row r="41" spans="2:7" ht="13.5">
      <c r="B41" s="360" t="s">
        <v>373</v>
      </c>
      <c r="C41" s="404">
        <v>1295.7</v>
      </c>
      <c r="D41" s="404">
        <v>573.16</v>
      </c>
      <c r="E41" s="404">
        <v>298.41</v>
      </c>
      <c r="F41" s="404">
        <f>SUM(D41:E41)</f>
        <v>871.5699999999999</v>
      </c>
      <c r="G41" s="404">
        <f>C41-F41</f>
        <v>424.1300000000001</v>
      </c>
    </row>
    <row r="42" spans="2:7" ht="13.5">
      <c r="B42" s="360" t="s">
        <v>374</v>
      </c>
      <c r="C42" s="404">
        <v>0</v>
      </c>
      <c r="D42" s="404">
        <v>0</v>
      </c>
      <c r="E42" s="404">
        <v>0</v>
      </c>
      <c r="F42" s="404">
        <f>SUM(D42:E42)</f>
        <v>0</v>
      </c>
      <c r="G42" s="404">
        <f>C42-F42</f>
        <v>0</v>
      </c>
    </row>
    <row r="43" spans="2:7" ht="13.5">
      <c r="B43" s="360" t="s">
        <v>375</v>
      </c>
      <c r="C43" s="404">
        <v>2509.37</v>
      </c>
      <c r="D43" s="404">
        <v>2484.5</v>
      </c>
      <c r="E43" s="404">
        <v>-6.05</v>
      </c>
      <c r="F43" s="404">
        <f>SUM(D43:E43)</f>
        <v>2478.45</v>
      </c>
      <c r="G43" s="404">
        <f>C43-F43</f>
        <v>30.920000000000073</v>
      </c>
    </row>
    <row r="44" spans="2:7" ht="13.5">
      <c r="B44" s="360" t="s">
        <v>376</v>
      </c>
      <c r="C44" s="404">
        <v>16.46</v>
      </c>
      <c r="D44" s="404">
        <v>15.19</v>
      </c>
      <c r="E44" s="404">
        <v>1.25</v>
      </c>
      <c r="F44" s="404">
        <f>SUM(D44:E44)</f>
        <v>16.439999999999998</v>
      </c>
      <c r="G44" s="404">
        <f>C44-F44</f>
        <v>0.020000000000003126</v>
      </c>
    </row>
    <row r="45" spans="2:7" ht="13.5">
      <c r="B45" s="394" t="s">
        <v>16</v>
      </c>
      <c r="C45" s="395">
        <f>SUM(C41:C44)</f>
        <v>3821.5299999999997</v>
      </c>
      <c r="D45" s="395">
        <f>SUM(D41:D44)</f>
        <v>3072.85</v>
      </c>
      <c r="E45" s="395">
        <f>SUM(E41:E44)</f>
        <v>293.61</v>
      </c>
      <c r="F45" s="395">
        <f>SUM(F41:F44)</f>
        <v>3366.4599999999996</v>
      </c>
      <c r="G45" s="395">
        <f>SUM(G41:G44)</f>
        <v>455.07000000000016</v>
      </c>
    </row>
    <row r="46" spans="2:7" ht="13.5">
      <c r="B46" s="411"/>
      <c r="C46" s="411"/>
      <c r="D46" s="412"/>
      <c r="E46" s="414"/>
      <c r="F46" s="414"/>
      <c r="G46" s="414"/>
    </row>
    <row r="47" spans="2:7" ht="13.5">
      <c r="B47" s="360"/>
      <c r="C47" s="360"/>
      <c r="D47" s="360"/>
      <c r="E47" s="360"/>
      <c r="F47" s="360"/>
      <c r="G47" s="360"/>
    </row>
    <row r="48" spans="2:7" ht="13.5">
      <c r="B48" s="504" t="s">
        <v>149</v>
      </c>
      <c r="C48" s="504"/>
      <c r="D48" s="504"/>
      <c r="E48" s="504"/>
      <c r="F48" s="504"/>
      <c r="G48" s="504"/>
    </row>
    <row r="49" spans="2:7" ht="13.5">
      <c r="B49" s="496" t="s">
        <v>439</v>
      </c>
      <c r="C49" s="496"/>
      <c r="D49" s="496"/>
      <c r="E49" s="496"/>
      <c r="F49" s="496"/>
      <c r="G49" s="496"/>
    </row>
    <row r="50" spans="2:7" ht="13.5">
      <c r="B50" s="360" t="s">
        <v>237</v>
      </c>
      <c r="C50" s="360"/>
      <c r="D50" s="360"/>
      <c r="E50" s="360"/>
      <c r="F50" s="360"/>
      <c r="G50" s="360"/>
    </row>
    <row r="51" spans="2:7" ht="13.5">
      <c r="B51" s="360" t="s">
        <v>150</v>
      </c>
      <c r="C51" s="360"/>
      <c r="D51" s="360"/>
      <c r="E51" s="360"/>
      <c r="F51" s="360"/>
      <c r="G51" s="360"/>
    </row>
    <row r="52" spans="2:7" ht="13.5">
      <c r="B52" s="360" t="s">
        <v>440</v>
      </c>
      <c r="C52" s="360"/>
      <c r="D52" s="407"/>
      <c r="E52" s="360"/>
      <c r="F52" s="360"/>
      <c r="G52" s="360"/>
    </row>
    <row r="53" spans="2:7" ht="13.5">
      <c r="B53" s="360" t="s">
        <v>109</v>
      </c>
      <c r="C53" s="360"/>
      <c r="D53" s="360"/>
      <c r="E53" s="360"/>
      <c r="F53" s="406"/>
      <c r="G53" s="360"/>
    </row>
  </sheetData>
  <sheetProtection/>
  <mergeCells count="15">
    <mergeCell ref="B32:C32"/>
    <mergeCell ref="B38:G38"/>
    <mergeCell ref="B48:G48"/>
    <mergeCell ref="B18:E18"/>
    <mergeCell ref="B39:G39"/>
    <mergeCell ref="B49:G49"/>
    <mergeCell ref="B17:E17"/>
    <mergeCell ref="B3:G3"/>
    <mergeCell ref="B4:G4"/>
    <mergeCell ref="B5:G5"/>
    <mergeCell ref="B6:G6"/>
    <mergeCell ref="B7:G7"/>
    <mergeCell ref="B8:B9"/>
    <mergeCell ref="D8:D9"/>
    <mergeCell ref="F8:F9"/>
  </mergeCells>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IC51"/>
  <sheetViews>
    <sheetView showGridLines="0" showRowColHeaders="0" zoomScalePageLayoutView="0" workbookViewId="0" topLeftCell="A1">
      <pane ySplit="5" topLeftCell="A6" activePane="bottomLeft" state="frozen"/>
      <selection pane="topLeft" activeCell="A1" sqref="A1:J1"/>
      <selection pane="bottomLeft" activeCell="A1" sqref="A1:J1"/>
    </sheetView>
  </sheetViews>
  <sheetFormatPr defaultColWidth="11.421875" defaultRowHeight="37.5" customHeight="1"/>
  <cols>
    <col min="1" max="1" width="11.421875" style="21" customWidth="1"/>
    <col min="2" max="2" width="42.7109375" style="123" customWidth="1"/>
    <col min="3" max="3" width="8.140625" style="123" customWidth="1"/>
    <col min="4" max="4" width="85.57421875" style="123" customWidth="1"/>
    <col min="5" max="5" width="14.140625" style="124" customWidth="1"/>
    <col min="6" max="6" width="14.140625" style="125" customWidth="1"/>
    <col min="7" max="7" width="16.8515625" style="125" customWidth="1"/>
    <col min="8" max="8" width="11.421875" style="128" customWidth="1"/>
    <col min="9" max="16384" width="11.421875" style="21" customWidth="1"/>
  </cols>
  <sheetData>
    <row r="1" spans="1:7" ht="15">
      <c r="A1" s="37"/>
      <c r="B1" s="98"/>
      <c r="C1" s="98"/>
      <c r="D1" s="98"/>
      <c r="E1" s="107"/>
      <c r="F1" s="21"/>
      <c r="G1" s="21"/>
    </row>
    <row r="2" spans="2:7" ht="12.75">
      <c r="B2" s="100"/>
      <c r="C2" s="100"/>
      <c r="D2" s="100"/>
      <c r="E2" s="100"/>
      <c r="F2" s="100"/>
      <c r="G2" s="100"/>
    </row>
    <row r="3" spans="2:7" ht="15">
      <c r="B3" s="505" t="s">
        <v>363</v>
      </c>
      <c r="C3" s="505"/>
      <c r="D3" s="505"/>
      <c r="E3" s="505"/>
      <c r="F3" s="505"/>
      <c r="G3" s="505"/>
    </row>
    <row r="4" spans="2:7" ht="15">
      <c r="B4" s="506" t="s">
        <v>441</v>
      </c>
      <c r="C4" s="506"/>
      <c r="D4" s="506"/>
      <c r="E4" s="506"/>
      <c r="F4" s="506"/>
      <c r="G4" s="506"/>
    </row>
    <row r="5" spans="1:7" ht="30" customHeight="1">
      <c r="A5" s="108"/>
      <c r="B5" s="353" t="s">
        <v>24</v>
      </c>
      <c r="C5" s="353" t="s">
        <v>51</v>
      </c>
      <c r="D5" s="353" t="s">
        <v>53</v>
      </c>
      <c r="E5" s="353" t="s">
        <v>25</v>
      </c>
      <c r="F5" s="353" t="s">
        <v>26</v>
      </c>
      <c r="G5" s="353" t="s">
        <v>355</v>
      </c>
    </row>
    <row r="6" spans="1:237" s="111" customFormat="1" ht="45.75" customHeight="1">
      <c r="A6" s="109"/>
      <c r="B6" s="319" t="s">
        <v>311</v>
      </c>
      <c r="C6" s="317" t="s">
        <v>52</v>
      </c>
      <c r="D6" s="317" t="s">
        <v>54</v>
      </c>
      <c r="E6" s="415" t="s">
        <v>76</v>
      </c>
      <c r="F6" s="364">
        <v>0.967134989728955</v>
      </c>
      <c r="G6" s="365">
        <f>+ROUND(F6,3)*100</f>
        <v>96.7</v>
      </c>
      <c r="H6" s="129"/>
      <c r="I6" s="114"/>
      <c r="J6" s="23"/>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row>
    <row r="7" spans="1:10" s="22" customFormat="1" ht="43.5" customHeight="1">
      <c r="A7" s="112"/>
      <c r="B7" s="319" t="s">
        <v>312</v>
      </c>
      <c r="C7" s="317" t="s">
        <v>52</v>
      </c>
      <c r="D7" s="317" t="s">
        <v>55</v>
      </c>
      <c r="E7" s="415" t="s">
        <v>76</v>
      </c>
      <c r="F7" s="364">
        <v>0.748994459536126</v>
      </c>
      <c r="G7" s="365">
        <f>+ROUND(F7,3)*100</f>
        <v>74.9</v>
      </c>
      <c r="H7" s="129"/>
      <c r="I7" s="114"/>
      <c r="J7" s="23"/>
    </row>
    <row r="8" spans="1:10" s="22" customFormat="1" ht="36.75" customHeight="1">
      <c r="A8" s="112"/>
      <c r="B8" s="319" t="s">
        <v>356</v>
      </c>
      <c r="C8" s="317" t="s">
        <v>52</v>
      </c>
      <c r="D8" s="317" t="s">
        <v>56</v>
      </c>
      <c r="E8" s="415" t="s">
        <v>76</v>
      </c>
      <c r="F8" s="364">
        <v>1.22894690472914</v>
      </c>
      <c r="G8" s="365">
        <f>+ROUND(F8,3)*100</f>
        <v>122.9</v>
      </c>
      <c r="H8" s="129"/>
      <c r="I8" s="114"/>
      <c r="J8" s="23"/>
    </row>
    <row r="9" spans="1:10" s="22" customFormat="1" ht="31.5" customHeight="1">
      <c r="A9" s="112"/>
      <c r="B9" s="319" t="s">
        <v>357</v>
      </c>
      <c r="C9" s="317" t="s">
        <v>52</v>
      </c>
      <c r="D9" s="317" t="s">
        <v>57</v>
      </c>
      <c r="E9" s="415" t="s">
        <v>76</v>
      </c>
      <c r="F9" s="364">
        <v>1.07118317803335</v>
      </c>
      <c r="G9" s="365">
        <f>+ROUND(F9,3)*100</f>
        <v>107.1</v>
      </c>
      <c r="H9" s="129"/>
      <c r="I9" s="114"/>
      <c r="J9" s="23"/>
    </row>
    <row r="10" spans="1:237" s="22" customFormat="1" ht="44.25" customHeight="1">
      <c r="A10" s="112"/>
      <c r="B10" s="319" t="s">
        <v>313</v>
      </c>
      <c r="C10" s="317" t="s">
        <v>52</v>
      </c>
      <c r="D10" s="317" t="s">
        <v>58</v>
      </c>
      <c r="E10" s="415" t="s">
        <v>77</v>
      </c>
      <c r="F10" s="364">
        <v>0.809187727711467</v>
      </c>
      <c r="G10" s="365">
        <f>(100/ROUND(F10,3))</f>
        <v>123.60939431396785</v>
      </c>
      <c r="H10" s="129"/>
      <c r="I10" s="114"/>
      <c r="J10" s="2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row>
    <row r="11" spans="1:10" s="113" customFormat="1" ht="43.5" customHeight="1">
      <c r="A11" s="107"/>
      <c r="B11" s="319" t="s">
        <v>28</v>
      </c>
      <c r="C11" s="317" t="s">
        <v>52</v>
      </c>
      <c r="D11" s="317" t="s">
        <v>59</v>
      </c>
      <c r="E11" s="415" t="s">
        <v>27</v>
      </c>
      <c r="F11" s="364">
        <v>1.02437011291754</v>
      </c>
      <c r="G11" s="365">
        <f>(100/ROUND(F11,3))</f>
        <v>97.65625</v>
      </c>
      <c r="H11" s="129"/>
      <c r="I11" s="114"/>
      <c r="J11" s="23"/>
    </row>
    <row r="12" spans="1:10" s="113" customFormat="1" ht="41.25" customHeight="1">
      <c r="A12" s="107"/>
      <c r="B12" s="319" t="s">
        <v>29</v>
      </c>
      <c r="C12" s="317" t="s">
        <v>52</v>
      </c>
      <c r="D12" s="317" t="s">
        <v>60</v>
      </c>
      <c r="E12" s="415" t="s">
        <v>27</v>
      </c>
      <c r="F12" s="364">
        <v>0.950648055832502</v>
      </c>
      <c r="G12" s="365">
        <f>(100/ROUND(F12,3))</f>
        <v>105.15247108307045</v>
      </c>
      <c r="H12" s="129"/>
      <c r="I12" s="114"/>
      <c r="J12" s="23"/>
    </row>
    <row r="13" spans="1:10" s="115" customFormat="1" ht="15">
      <c r="A13" s="116"/>
      <c r="B13" s="320" t="s">
        <v>261</v>
      </c>
      <c r="C13" s="319"/>
      <c r="D13" s="319"/>
      <c r="E13" s="318"/>
      <c r="F13" s="324"/>
      <c r="G13" s="324"/>
      <c r="H13" s="130"/>
      <c r="I13" s="114"/>
      <c r="J13" s="23"/>
    </row>
    <row r="14" spans="1:10" ht="15.75">
      <c r="A14" s="107"/>
      <c r="B14" s="321" t="s">
        <v>262</v>
      </c>
      <c r="C14" s="322"/>
      <c r="D14" s="322"/>
      <c r="E14" s="128"/>
      <c r="F14" s="316"/>
      <c r="G14" s="316"/>
      <c r="H14" s="130"/>
      <c r="I14" s="114"/>
      <c r="J14" s="23"/>
    </row>
    <row r="15" spans="1:10" ht="15.75">
      <c r="A15" s="107"/>
      <c r="B15" s="323" t="s">
        <v>396</v>
      </c>
      <c r="C15" s="324"/>
      <c r="D15" s="324"/>
      <c r="E15" s="324"/>
      <c r="F15" s="316"/>
      <c r="G15" s="316"/>
      <c r="H15" s="130"/>
      <c r="I15" s="114"/>
      <c r="J15" s="23"/>
    </row>
    <row r="16" spans="1:10" ht="15.75">
      <c r="A16" s="107"/>
      <c r="B16" s="323" t="s">
        <v>397</v>
      </c>
      <c r="C16" s="324"/>
      <c r="D16" s="324"/>
      <c r="E16" s="324"/>
      <c r="F16" s="316"/>
      <c r="G16" s="316"/>
      <c r="H16" s="130"/>
      <c r="I16" s="114"/>
      <c r="J16" s="23"/>
    </row>
    <row r="17" spans="1:10" ht="15.75">
      <c r="A17" s="107"/>
      <c r="B17" s="323" t="s">
        <v>398</v>
      </c>
      <c r="C17" s="324"/>
      <c r="D17" s="324"/>
      <c r="E17" s="324"/>
      <c r="F17" s="316"/>
      <c r="G17" s="316"/>
      <c r="I17" s="114"/>
      <c r="J17" s="23"/>
    </row>
    <row r="18" spans="1:10" ht="15">
      <c r="A18" s="107"/>
      <c r="B18" s="132"/>
      <c r="C18" s="131"/>
      <c r="D18" s="131"/>
      <c r="E18" s="131"/>
      <c r="F18" s="131"/>
      <c r="G18" s="131"/>
      <c r="I18" s="114"/>
      <c r="J18" s="23"/>
    </row>
    <row r="19" spans="1:10" ht="15">
      <c r="A19" s="107"/>
      <c r="B19" s="133" t="s">
        <v>263</v>
      </c>
      <c r="C19" s="131"/>
      <c r="D19" s="131"/>
      <c r="E19" s="131"/>
      <c r="F19" s="131"/>
      <c r="G19" s="131"/>
      <c r="I19" s="114"/>
      <c r="J19" s="23"/>
    </row>
    <row r="20" spans="8:10" ht="12.75">
      <c r="H20" s="134"/>
      <c r="I20" s="114"/>
      <c r="J20" s="23"/>
    </row>
    <row r="21" spans="9:10" ht="15">
      <c r="I21" s="114"/>
      <c r="J21" s="23"/>
    </row>
    <row r="22" spans="2:10" ht="12.75" customHeight="1">
      <c r="B22" s="126"/>
      <c r="C22" s="126"/>
      <c r="D22" s="126"/>
      <c r="I22" s="114"/>
      <c r="J22" s="23"/>
    </row>
    <row r="23" spans="9:10" ht="37.5" customHeight="1">
      <c r="I23" s="114"/>
      <c r="J23" s="23"/>
    </row>
    <row r="24" spans="9:10" ht="37.5" customHeight="1">
      <c r="I24" s="114"/>
      <c r="J24" s="23"/>
    </row>
    <row r="25" spans="9:10" ht="37.5" customHeight="1">
      <c r="I25" s="114"/>
      <c r="J25" s="23"/>
    </row>
    <row r="26" spans="9:10" ht="37.5" customHeight="1">
      <c r="I26" s="114"/>
      <c r="J26" s="23"/>
    </row>
    <row r="27" spans="9:10" ht="37.5" customHeight="1">
      <c r="I27" s="114"/>
      <c r="J27" s="23"/>
    </row>
    <row r="28" spans="9:10" ht="37.5" customHeight="1">
      <c r="I28" s="135"/>
      <c r="J28" s="136"/>
    </row>
    <row r="29" spans="9:10" ht="37.5" customHeight="1">
      <c r="I29" s="137"/>
      <c r="J29" s="138"/>
    </row>
    <row r="30" spans="9:10" ht="37.5" customHeight="1">
      <c r="I30" s="114"/>
      <c r="J30" s="23"/>
    </row>
    <row r="31" spans="9:10" ht="37.5" customHeight="1">
      <c r="I31" s="114"/>
      <c r="J31" s="23"/>
    </row>
    <row r="32" spans="9:10" ht="37.5" customHeight="1">
      <c r="I32" s="114"/>
      <c r="J32" s="23"/>
    </row>
    <row r="51" ht="37.5" customHeight="1">
      <c r="F51" s="127"/>
    </row>
  </sheetData>
  <sheetProtection/>
  <mergeCells count="2">
    <mergeCell ref="B3:G3"/>
    <mergeCell ref="B4:G4"/>
  </mergeCells>
  <printOptions/>
  <pageMargins left="0.7086614173228347" right="0.36" top="0.7480314960629921" bottom="0.7480314960629921" header="0.31496062992125984" footer="0.31496062992125984"/>
  <pageSetup fitToHeight="1" fitToWidth="1" horizontalDpi="600" verticalDpi="600" orientation="portrait" scale="46"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IA55"/>
  <sheetViews>
    <sheetView showGridLines="0" showRowColHeaders="0" zoomScalePageLayoutView="0" workbookViewId="0" topLeftCell="A1">
      <pane ySplit="5" topLeftCell="A6" activePane="bottomLeft" state="frozen"/>
      <selection pane="topLeft" activeCell="A1" sqref="A1:J1"/>
      <selection pane="bottomLeft" activeCell="A1" sqref="A1:J1"/>
    </sheetView>
  </sheetViews>
  <sheetFormatPr defaultColWidth="11.421875" defaultRowHeight="37.5" customHeight="1"/>
  <cols>
    <col min="1" max="1" width="2.28125" style="21" customWidth="1"/>
    <col min="2" max="2" width="116.28125" style="123" customWidth="1"/>
    <col min="3" max="3" width="32.00390625" style="124" customWidth="1"/>
    <col min="4" max="5" width="14.140625" style="125" customWidth="1"/>
    <col min="6" max="6" width="15.8515625" style="125" customWidth="1"/>
    <col min="7" max="16384" width="11.421875" style="21" customWidth="1"/>
  </cols>
  <sheetData>
    <row r="1" spans="1:6" ht="15">
      <c r="A1" s="37"/>
      <c r="B1" s="98"/>
      <c r="C1" s="107"/>
      <c r="D1" s="21"/>
      <c r="E1" s="21"/>
      <c r="F1" s="21"/>
    </row>
    <row r="2" spans="2:6" ht="12.75">
      <c r="B2" s="100"/>
      <c r="C2" s="100"/>
      <c r="D2" s="100"/>
      <c r="E2" s="100"/>
      <c r="F2" s="100"/>
    </row>
    <row r="3" spans="2:6" ht="15">
      <c r="B3" s="505" t="s">
        <v>364</v>
      </c>
      <c r="C3" s="505"/>
      <c r="D3" s="505"/>
      <c r="E3" s="505"/>
      <c r="F3" s="505"/>
    </row>
    <row r="4" spans="2:6" ht="15">
      <c r="B4" s="506" t="s">
        <v>441</v>
      </c>
      <c r="C4" s="506"/>
      <c r="D4" s="506"/>
      <c r="E4" s="506"/>
      <c r="F4" s="506"/>
    </row>
    <row r="5" spans="1:6" ht="30" customHeight="1">
      <c r="A5" s="108"/>
      <c r="B5" s="353" t="s">
        <v>24</v>
      </c>
      <c r="C5" s="353" t="s">
        <v>108</v>
      </c>
      <c r="D5" s="353" t="s">
        <v>30</v>
      </c>
      <c r="E5" s="353" t="s">
        <v>31</v>
      </c>
      <c r="F5" s="353" t="s">
        <v>351</v>
      </c>
    </row>
    <row r="6" spans="1:235" s="111" customFormat="1" ht="15.75" customHeight="1">
      <c r="A6" s="109"/>
      <c r="B6" s="110" t="s">
        <v>32</v>
      </c>
      <c r="C6" s="102" t="s">
        <v>23</v>
      </c>
      <c r="D6" s="365">
        <v>64.95726495726495</v>
      </c>
      <c r="E6" s="365">
        <v>65.92592592592592</v>
      </c>
      <c r="F6" s="365">
        <v>101.3846153846154</v>
      </c>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row>
    <row r="7" spans="1:6" s="22" customFormat="1" ht="15">
      <c r="A7" s="112"/>
      <c r="B7" s="110" t="s">
        <v>264</v>
      </c>
      <c r="C7" s="102" t="s">
        <v>23</v>
      </c>
      <c r="D7" s="365">
        <v>69.01090635577285</v>
      </c>
      <c r="E7" s="365">
        <v>73.04769392033543</v>
      </c>
      <c r="F7" s="365">
        <v>105.79710144927536</v>
      </c>
    </row>
    <row r="8" spans="1:6" s="22" customFormat="1" ht="15">
      <c r="A8" s="112"/>
      <c r="B8" s="110" t="s">
        <v>79</v>
      </c>
      <c r="C8" s="102" t="s">
        <v>23</v>
      </c>
      <c r="D8" s="365">
        <v>79.5</v>
      </c>
      <c r="E8" s="365">
        <v>77.52688172043011</v>
      </c>
      <c r="F8" s="365">
        <v>97.48427672955975</v>
      </c>
    </row>
    <row r="9" spans="1:6" s="22" customFormat="1" ht="15">
      <c r="A9" s="112"/>
      <c r="B9" s="110" t="s">
        <v>314</v>
      </c>
      <c r="C9" s="102" t="s">
        <v>23</v>
      </c>
      <c r="D9" s="365">
        <v>69.96132596685084</v>
      </c>
      <c r="E9" s="365">
        <v>56.52173913043478</v>
      </c>
      <c r="F9" s="365">
        <v>80.71428571428571</v>
      </c>
    </row>
    <row r="10" spans="1:9" s="22" customFormat="1" ht="18">
      <c r="A10" s="112"/>
      <c r="B10" s="110" t="s">
        <v>33</v>
      </c>
      <c r="C10" s="102" t="s">
        <v>15</v>
      </c>
      <c r="D10" s="365">
        <v>54353.49999999999</v>
      </c>
      <c r="E10" s="365">
        <v>76114.99048760001</v>
      </c>
      <c r="F10" s="365">
        <v>140.03698013927345</v>
      </c>
      <c r="I10" s="32"/>
    </row>
    <row r="11" spans="1:6" s="22" customFormat="1" ht="15">
      <c r="A11" s="112"/>
      <c r="B11" s="110" t="s">
        <v>336</v>
      </c>
      <c r="C11" s="102" t="s">
        <v>15</v>
      </c>
      <c r="D11" s="365">
        <v>48457.6848252142</v>
      </c>
      <c r="E11" s="365">
        <v>89097.4321375</v>
      </c>
      <c r="F11" s="365">
        <v>183.86634115940296</v>
      </c>
    </row>
    <row r="12" spans="1:235" s="22" customFormat="1" ht="15">
      <c r="A12" s="112"/>
      <c r="B12" s="110" t="s">
        <v>80</v>
      </c>
      <c r="C12" s="102" t="s">
        <v>15</v>
      </c>
      <c r="D12" s="365">
        <v>43791.974065027694</v>
      </c>
      <c r="E12" s="365">
        <v>45953.131318285</v>
      </c>
      <c r="F12" s="365">
        <v>104.93491962002192</v>
      </c>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row>
    <row r="13" spans="1:6" s="113" customFormat="1" ht="15">
      <c r="A13" s="107"/>
      <c r="B13" s="110" t="s">
        <v>315</v>
      </c>
      <c r="C13" s="102" t="s">
        <v>15</v>
      </c>
      <c r="D13" s="365">
        <v>6200.1</v>
      </c>
      <c r="E13" s="365">
        <v>19700.894236</v>
      </c>
      <c r="F13" s="325">
        <v>317.7513265915066</v>
      </c>
    </row>
    <row r="14" spans="1:6" s="113" customFormat="1" ht="15">
      <c r="A14" s="107"/>
      <c r="B14" s="110" t="s">
        <v>337</v>
      </c>
      <c r="C14" s="102" t="s">
        <v>15</v>
      </c>
      <c r="D14" s="365">
        <v>43340.1525306303</v>
      </c>
      <c r="E14" s="365">
        <v>42055.22516525</v>
      </c>
      <c r="F14" s="365">
        <v>97.03508520957449</v>
      </c>
    </row>
    <row r="15" spans="1:235" s="113" customFormat="1" ht="15">
      <c r="A15" s="107"/>
      <c r="B15" s="110" t="s">
        <v>338</v>
      </c>
      <c r="C15" s="102" t="s">
        <v>39</v>
      </c>
      <c r="D15" s="326">
        <v>9.4</v>
      </c>
      <c r="E15" s="326">
        <v>9.175</v>
      </c>
      <c r="F15" s="325">
        <v>97.6595744680851</v>
      </c>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5"/>
      <c r="DT15" s="115"/>
      <c r="DU15" s="115"/>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row>
    <row r="16" spans="1:235" s="113" customFormat="1" ht="22.5" customHeight="1">
      <c r="A16" s="107"/>
      <c r="B16" s="110" t="s">
        <v>34</v>
      </c>
      <c r="C16" s="102" t="s">
        <v>35</v>
      </c>
      <c r="D16" s="326">
        <v>0.3622031061972918</v>
      </c>
      <c r="E16" s="326">
        <v>0.43616657264877795</v>
      </c>
      <c r="F16" s="325">
        <v>81.81818181818181</v>
      </c>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row>
    <row r="17" spans="1:6" s="115" customFormat="1" ht="22.5" customHeight="1">
      <c r="A17" s="116"/>
      <c r="B17" s="110" t="s">
        <v>36</v>
      </c>
      <c r="C17" s="102" t="s">
        <v>35</v>
      </c>
      <c r="D17" s="326">
        <v>0.2159216511528962</v>
      </c>
      <c r="E17" s="326">
        <v>0.27324946212493656</v>
      </c>
      <c r="F17" s="325">
        <v>81.48148148148148</v>
      </c>
    </row>
    <row r="18" spans="1:6" s="115" customFormat="1" ht="27">
      <c r="A18" s="116"/>
      <c r="B18" s="110" t="s">
        <v>339</v>
      </c>
      <c r="C18" s="102" t="s">
        <v>15</v>
      </c>
      <c r="D18" s="325">
        <v>153.03697224508858</v>
      </c>
      <c r="E18" s="325">
        <v>345.796217583</v>
      </c>
      <c r="F18" s="325">
        <v>226.01307189542484</v>
      </c>
    </row>
    <row r="19" spans="1:6" s="115" customFormat="1" ht="27">
      <c r="A19" s="116"/>
      <c r="B19" s="110" t="s">
        <v>316</v>
      </c>
      <c r="C19" s="102" t="s">
        <v>37</v>
      </c>
      <c r="D19" s="365">
        <v>1890.2800304012626</v>
      </c>
      <c r="E19" s="365">
        <v>1776.6383376565293</v>
      </c>
      <c r="F19" s="365">
        <v>93.98508173305825</v>
      </c>
    </row>
    <row r="20" spans="1:6" s="115" customFormat="1" ht="15">
      <c r="A20" s="116"/>
      <c r="B20" s="110" t="s">
        <v>317</v>
      </c>
      <c r="C20" s="102" t="s">
        <v>37</v>
      </c>
      <c r="D20" s="365">
        <v>24791.939266184807</v>
      </c>
      <c r="E20" s="365">
        <v>27198.860568043827</v>
      </c>
      <c r="F20" s="365">
        <v>109.7088161859317</v>
      </c>
    </row>
    <row r="21" spans="1:6" s="115" customFormat="1" ht="15">
      <c r="A21" s="116"/>
      <c r="B21" s="110" t="s">
        <v>318</v>
      </c>
      <c r="C21" s="102" t="s">
        <v>37</v>
      </c>
      <c r="D21" s="365">
        <v>19435.9329153605</v>
      </c>
      <c r="E21" s="365">
        <v>54123.335813186815</v>
      </c>
      <c r="F21" s="365">
        <v>278.470768011772</v>
      </c>
    </row>
    <row r="22" spans="1:6" s="115" customFormat="1" ht="15">
      <c r="A22" s="116"/>
      <c r="B22" s="110" t="s">
        <v>319</v>
      </c>
      <c r="C22" s="102" t="s">
        <v>52</v>
      </c>
      <c r="D22" s="366">
        <v>1.02</v>
      </c>
      <c r="E22" s="367">
        <v>0.7762276075727071</v>
      </c>
      <c r="F22" s="369">
        <v>76.47058823529412</v>
      </c>
    </row>
    <row r="23" spans="1:6" s="115" customFormat="1" ht="15">
      <c r="A23" s="116"/>
      <c r="B23" s="110" t="s">
        <v>81</v>
      </c>
      <c r="C23" s="102" t="s">
        <v>38</v>
      </c>
      <c r="D23" s="368">
        <v>4364</v>
      </c>
      <c r="E23" s="368">
        <v>5993</v>
      </c>
      <c r="F23" s="365">
        <v>137.3281393217232</v>
      </c>
    </row>
    <row r="24" spans="1:6" s="115" customFormat="1" ht="15">
      <c r="A24" s="116"/>
      <c r="B24" s="110" t="s">
        <v>49</v>
      </c>
      <c r="C24" s="102" t="s">
        <v>50</v>
      </c>
      <c r="D24" s="366">
        <v>5</v>
      </c>
      <c r="E24" s="366">
        <v>6.87</v>
      </c>
      <c r="F24" s="365">
        <v>72.7802037845706</v>
      </c>
    </row>
    <row r="25" spans="1:6" s="115" customFormat="1" ht="15">
      <c r="A25" s="116"/>
      <c r="B25" s="110" t="s">
        <v>320</v>
      </c>
      <c r="C25" s="102" t="s">
        <v>39</v>
      </c>
      <c r="D25" s="366">
        <v>8.2</v>
      </c>
      <c r="E25" s="369">
        <v>8.375</v>
      </c>
      <c r="F25" s="365">
        <v>102.19512195121953</v>
      </c>
    </row>
    <row r="26" spans="1:6" s="115" customFormat="1" ht="15">
      <c r="A26" s="116"/>
      <c r="B26" s="110" t="s">
        <v>321</v>
      </c>
      <c r="C26" s="102" t="s">
        <v>39</v>
      </c>
      <c r="D26" s="366">
        <v>7.8</v>
      </c>
      <c r="E26" s="369">
        <v>8.350000000000001</v>
      </c>
      <c r="F26" s="365">
        <v>107.05128205128206</v>
      </c>
    </row>
    <row r="27" spans="1:6" s="115" customFormat="1" ht="15">
      <c r="A27" s="116"/>
      <c r="B27" s="110" t="s">
        <v>322</v>
      </c>
      <c r="C27" s="102" t="s">
        <v>52</v>
      </c>
      <c r="D27" s="367">
        <v>1.0599999999999998</v>
      </c>
      <c r="E27" s="367">
        <v>1.066104459238434</v>
      </c>
      <c r="F27" s="365">
        <v>100.94339622641509</v>
      </c>
    </row>
    <row r="28" spans="1:6" s="115" customFormat="1" ht="15">
      <c r="A28" s="116"/>
      <c r="B28" s="110" t="s">
        <v>340</v>
      </c>
      <c r="C28" s="102" t="s">
        <v>23</v>
      </c>
      <c r="D28" s="369">
        <v>55.498958092150964</v>
      </c>
      <c r="E28" s="369">
        <v>49.18840710765475</v>
      </c>
      <c r="F28" s="369">
        <v>88.64864864864865</v>
      </c>
    </row>
    <row r="29" spans="1:6" s="115" customFormat="1" ht="15">
      <c r="A29" s="116"/>
      <c r="B29" s="110" t="s">
        <v>366</v>
      </c>
      <c r="C29" s="102" t="s">
        <v>23</v>
      </c>
      <c r="D29" s="369">
        <v>73.41772151898735</v>
      </c>
      <c r="E29" s="369">
        <v>71.06382978723404</v>
      </c>
      <c r="F29" s="369">
        <v>96.86648501362396</v>
      </c>
    </row>
    <row r="30" spans="1:6" s="115" customFormat="1" ht="15">
      <c r="A30" s="116"/>
      <c r="B30" s="110" t="s">
        <v>367</v>
      </c>
      <c r="C30" s="102" t="s">
        <v>23</v>
      </c>
      <c r="D30" s="369">
        <v>83</v>
      </c>
      <c r="E30" s="369">
        <v>81.55788516678473</v>
      </c>
      <c r="F30" s="369">
        <v>98.31325301204818</v>
      </c>
    </row>
    <row r="31" spans="1:6" s="115" customFormat="1" ht="15">
      <c r="A31" s="116"/>
      <c r="B31" s="110" t="s">
        <v>40</v>
      </c>
      <c r="C31" s="102" t="s">
        <v>23</v>
      </c>
      <c r="D31" s="369">
        <v>56.00000000000001</v>
      </c>
      <c r="E31" s="369">
        <v>58.620689655172406</v>
      </c>
      <c r="F31" s="369">
        <v>104.64285714285714</v>
      </c>
    </row>
    <row r="32" spans="1:6" s="115" customFormat="1" ht="15">
      <c r="A32" s="116"/>
      <c r="B32" s="110" t="s">
        <v>323</v>
      </c>
      <c r="C32" s="102" t="s">
        <v>15</v>
      </c>
      <c r="D32" s="369">
        <v>99.56664589354988</v>
      </c>
      <c r="E32" s="369">
        <v>97.09324626685627</v>
      </c>
      <c r="F32" s="369">
        <v>97.48995983935744</v>
      </c>
    </row>
    <row r="33" spans="1:6" s="115" customFormat="1" ht="15">
      <c r="A33" s="116"/>
      <c r="B33" s="110" t="s">
        <v>41</v>
      </c>
      <c r="C33" s="102" t="s">
        <v>23</v>
      </c>
      <c r="D33" s="369">
        <v>94.85369532428356</v>
      </c>
      <c r="E33" s="369">
        <v>92.26874039244055</v>
      </c>
      <c r="F33" s="369">
        <v>97.26027397260273</v>
      </c>
    </row>
    <row r="34" spans="1:6" s="115" customFormat="1" ht="15">
      <c r="A34" s="116"/>
      <c r="B34" s="110" t="s">
        <v>42</v>
      </c>
      <c r="C34" s="102" t="s">
        <v>43</v>
      </c>
      <c r="D34" s="369">
        <v>95</v>
      </c>
      <c r="E34" s="367">
        <v>95.4524400626314</v>
      </c>
      <c r="F34" s="369">
        <v>100.52631578947368</v>
      </c>
    </row>
    <row r="35" spans="1:6" s="115" customFormat="1" ht="15">
      <c r="A35" s="116"/>
      <c r="B35" s="110" t="s">
        <v>44</v>
      </c>
      <c r="C35" s="102" t="s">
        <v>43</v>
      </c>
      <c r="D35" s="369">
        <v>90</v>
      </c>
      <c r="E35" s="369">
        <v>88.1169331334832</v>
      </c>
      <c r="F35" s="369">
        <v>97.88888888888889</v>
      </c>
    </row>
    <row r="36" spans="1:6" s="115" customFormat="1" ht="15">
      <c r="A36" s="116"/>
      <c r="B36" s="110"/>
      <c r="C36" s="102"/>
      <c r="D36" s="102"/>
      <c r="E36" s="102"/>
      <c r="F36" s="23"/>
    </row>
    <row r="37" spans="1:6" s="115" customFormat="1" ht="15">
      <c r="A37" s="116"/>
      <c r="B37" s="117" t="s">
        <v>261</v>
      </c>
      <c r="C37" s="118"/>
      <c r="D37" s="118"/>
      <c r="E37" s="118"/>
      <c r="F37" s="118"/>
    </row>
    <row r="38" spans="1:6" s="115" customFormat="1" ht="15">
      <c r="A38" s="116"/>
      <c r="B38" s="119" t="s">
        <v>262</v>
      </c>
      <c r="C38" s="118"/>
      <c r="D38" s="118"/>
      <c r="E38" s="118"/>
      <c r="F38" s="118"/>
    </row>
    <row r="39" spans="1:6" s="115" customFormat="1" ht="18">
      <c r="A39" s="116"/>
      <c r="B39" s="120" t="s">
        <v>352</v>
      </c>
      <c r="C39" s="7"/>
      <c r="D39" s="7"/>
      <c r="E39" s="7"/>
      <c r="F39" s="7"/>
    </row>
    <row r="40" spans="1:6" s="115" customFormat="1" ht="18">
      <c r="A40" s="116"/>
      <c r="B40" s="120" t="s">
        <v>353</v>
      </c>
      <c r="C40" s="7"/>
      <c r="D40" s="7"/>
      <c r="E40" s="7"/>
      <c r="F40" s="7"/>
    </row>
    <row r="41" spans="1:6" s="115" customFormat="1" ht="18">
      <c r="A41" s="116"/>
      <c r="B41" s="416" t="s">
        <v>442</v>
      </c>
      <c r="C41" s="7"/>
      <c r="D41" s="7"/>
      <c r="E41" s="7"/>
      <c r="F41" s="7"/>
    </row>
    <row r="42" spans="1:6" s="115" customFormat="1" ht="18">
      <c r="A42" s="116"/>
      <c r="B42" s="120" t="s">
        <v>354</v>
      </c>
      <c r="C42" s="7"/>
      <c r="D42" s="7"/>
      <c r="E42" s="7"/>
      <c r="F42" s="7"/>
    </row>
    <row r="43" spans="1:6" ht="18">
      <c r="A43" s="107"/>
      <c r="B43" s="121" t="s">
        <v>265</v>
      </c>
      <c r="C43" s="7"/>
      <c r="D43" s="7"/>
      <c r="E43" s="7"/>
      <c r="F43" s="7"/>
    </row>
    <row r="44" spans="1:6" ht="18">
      <c r="A44" s="107"/>
      <c r="B44" s="122" t="s">
        <v>263</v>
      </c>
      <c r="C44" s="7"/>
      <c r="D44" s="7"/>
      <c r="E44" s="7"/>
      <c r="F44" s="7"/>
    </row>
    <row r="45" ht="12.75"/>
    <row r="46" ht="12.75"/>
    <row r="47" ht="15">
      <c r="B47" s="126"/>
    </row>
    <row r="55" ht="37.5" customHeight="1">
      <c r="F55" s="127"/>
    </row>
  </sheetData>
  <sheetProtection/>
  <mergeCells count="2">
    <mergeCell ref="B3:F3"/>
    <mergeCell ref="B4:F4"/>
  </mergeCells>
  <printOptions/>
  <pageMargins left="0.7086614173228347" right="0.1968503937007874" top="0.7480314960629921" bottom="0.7480314960629921" header="0.31496062992125984" footer="0.31496062992125984"/>
  <pageSetup fitToHeight="1" fitToWidth="1" horizontalDpi="600" verticalDpi="600" orientation="portrait" scale="4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L48"/>
  <sheetViews>
    <sheetView showGridLines="0" showRowColHeaders="0" zoomScalePageLayoutView="0" workbookViewId="0" topLeftCell="A1">
      <pane ySplit="5" topLeftCell="A6" activePane="bottomLeft" state="frozen"/>
      <selection pane="topLeft" activeCell="A1" sqref="A1:J1"/>
      <selection pane="bottomLeft" activeCell="A1" sqref="A1:J1"/>
    </sheetView>
  </sheetViews>
  <sheetFormatPr defaultColWidth="11.421875" defaultRowHeight="15"/>
  <cols>
    <col min="1" max="1" width="11.421875" style="99" customWidth="1"/>
    <col min="2" max="6" width="11.7109375" style="99" customWidth="1"/>
    <col min="7" max="16384" width="11.421875" style="99" customWidth="1"/>
  </cols>
  <sheetData>
    <row r="1" spans="1:2" ht="15">
      <c r="A1" s="37"/>
      <c r="B1" s="98"/>
    </row>
    <row r="2" spans="1:2" ht="14.25">
      <c r="A2" s="21"/>
      <c r="B2" s="100"/>
    </row>
    <row r="3" spans="2:12" ht="15" customHeight="1">
      <c r="B3" s="443" t="s">
        <v>107</v>
      </c>
      <c r="C3" s="443"/>
      <c r="D3" s="443"/>
      <c r="E3" s="443"/>
      <c r="F3" s="443"/>
      <c r="H3" s="7"/>
      <c r="I3" s="7"/>
      <c r="J3" s="7"/>
      <c r="K3" s="7"/>
      <c r="L3" s="7"/>
    </row>
    <row r="4" spans="2:12" ht="15" customHeight="1">
      <c r="B4" s="440" t="s">
        <v>443</v>
      </c>
      <c r="C4" s="440"/>
      <c r="D4" s="440"/>
      <c r="E4" s="440"/>
      <c r="F4" s="440"/>
      <c r="H4" s="7"/>
      <c r="I4" s="7"/>
      <c r="J4" s="7"/>
      <c r="K4" s="7"/>
      <c r="L4" s="7"/>
    </row>
    <row r="5" spans="2:12" ht="35.25" customHeight="1">
      <c r="B5" s="353" t="s">
        <v>0</v>
      </c>
      <c r="C5" s="353" t="s">
        <v>1</v>
      </c>
      <c r="D5" s="353" t="s">
        <v>2</v>
      </c>
      <c r="E5" s="353" t="s">
        <v>3</v>
      </c>
      <c r="F5" s="353" t="s">
        <v>4</v>
      </c>
      <c r="H5" s="7"/>
      <c r="I5" s="7"/>
      <c r="J5" s="7"/>
      <c r="K5" s="7"/>
      <c r="L5" s="7"/>
    </row>
    <row r="6" spans="2:12" ht="18">
      <c r="B6" s="101" t="s">
        <v>281</v>
      </c>
      <c r="C6" s="318">
        <v>29657</v>
      </c>
      <c r="D6" s="318">
        <v>103</v>
      </c>
      <c r="E6" s="318">
        <v>4085</v>
      </c>
      <c r="F6" s="104">
        <f aca="true" t="shared" si="0" ref="F6:F13">SUM(C6:E6)</f>
        <v>33845</v>
      </c>
      <c r="H6" s="7"/>
      <c r="I6" s="7"/>
      <c r="J6" s="7"/>
      <c r="K6" s="7"/>
      <c r="L6" s="7"/>
    </row>
    <row r="7" spans="2:12" ht="18">
      <c r="B7" s="101" t="s">
        <v>282</v>
      </c>
      <c r="C7" s="318">
        <v>32154</v>
      </c>
      <c r="D7" s="318">
        <v>204</v>
      </c>
      <c r="E7" s="318">
        <v>2300</v>
      </c>
      <c r="F7" s="104">
        <f t="shared" si="0"/>
        <v>34658</v>
      </c>
      <c r="H7" s="7"/>
      <c r="I7" s="7"/>
      <c r="J7" s="7"/>
      <c r="K7" s="7"/>
      <c r="L7" s="7"/>
    </row>
    <row r="8" spans="2:12" ht="18">
      <c r="B8" s="101" t="s">
        <v>283</v>
      </c>
      <c r="C8" s="318">
        <v>33135</v>
      </c>
      <c r="D8" s="318">
        <v>278</v>
      </c>
      <c r="E8" s="318">
        <v>2442</v>
      </c>
      <c r="F8" s="104">
        <f t="shared" si="0"/>
        <v>35855</v>
      </c>
      <c r="H8" s="7"/>
      <c r="I8" s="7"/>
      <c r="J8" s="7"/>
      <c r="K8" s="7"/>
      <c r="L8" s="7"/>
    </row>
    <row r="9" spans="2:12" ht="18">
      <c r="B9" s="101" t="s">
        <v>284</v>
      </c>
      <c r="C9" s="318">
        <v>33105</v>
      </c>
      <c r="D9" s="318">
        <v>259</v>
      </c>
      <c r="E9" s="318">
        <v>2354</v>
      </c>
      <c r="F9" s="104">
        <f t="shared" si="0"/>
        <v>35718</v>
      </c>
      <c r="H9" s="7"/>
      <c r="I9" s="7"/>
      <c r="J9" s="7"/>
      <c r="K9" s="7"/>
      <c r="L9" s="7"/>
    </row>
    <row r="10" spans="2:12" ht="18">
      <c r="B10" s="101" t="s">
        <v>285</v>
      </c>
      <c r="C10" s="318">
        <v>32666</v>
      </c>
      <c r="D10" s="318">
        <v>239</v>
      </c>
      <c r="E10" s="318">
        <v>3185</v>
      </c>
      <c r="F10" s="104">
        <f t="shared" si="0"/>
        <v>36090</v>
      </c>
      <c r="H10" s="7"/>
      <c r="I10" s="7"/>
      <c r="J10" s="7"/>
      <c r="K10" s="7"/>
      <c r="L10" s="7"/>
    </row>
    <row r="11" spans="2:12" ht="18">
      <c r="B11" s="101" t="s">
        <v>286</v>
      </c>
      <c r="C11" s="318">
        <v>32943</v>
      </c>
      <c r="D11" s="318">
        <v>221</v>
      </c>
      <c r="E11" s="318">
        <v>3198</v>
      </c>
      <c r="F11" s="104">
        <f t="shared" si="0"/>
        <v>36362</v>
      </c>
      <c r="H11" s="7"/>
      <c r="I11" s="7"/>
      <c r="J11" s="7"/>
      <c r="K11" s="7"/>
      <c r="L11" s="7"/>
    </row>
    <row r="12" spans="2:12" ht="18">
      <c r="B12" s="101" t="s">
        <v>287</v>
      </c>
      <c r="C12" s="318">
        <v>32872</v>
      </c>
      <c r="D12" s="318">
        <v>207</v>
      </c>
      <c r="E12" s="318">
        <v>3654</v>
      </c>
      <c r="F12" s="104">
        <f t="shared" si="0"/>
        <v>36733</v>
      </c>
      <c r="H12" s="7"/>
      <c r="I12" s="7"/>
      <c r="J12" s="7"/>
      <c r="K12" s="7"/>
      <c r="L12" s="7"/>
    </row>
    <row r="13" spans="2:12" ht="18">
      <c r="B13" s="101" t="s">
        <v>288</v>
      </c>
      <c r="C13" s="318">
        <v>33115</v>
      </c>
      <c r="D13" s="318">
        <v>203</v>
      </c>
      <c r="E13" s="318">
        <v>4082</v>
      </c>
      <c r="F13" s="104">
        <f t="shared" si="0"/>
        <v>37400</v>
      </c>
      <c r="H13" s="7"/>
      <c r="I13" s="7"/>
      <c r="J13" s="7"/>
      <c r="K13" s="7"/>
      <c r="L13" s="7"/>
    </row>
    <row r="14" spans="2:12" ht="18">
      <c r="B14" s="101" t="s">
        <v>289</v>
      </c>
      <c r="C14" s="318">
        <v>32723</v>
      </c>
      <c r="D14" s="318">
        <v>204</v>
      </c>
      <c r="E14" s="318">
        <v>3756</v>
      </c>
      <c r="F14" s="104">
        <f>SUM(C14:E14)</f>
        <v>36683</v>
      </c>
      <c r="H14" s="7"/>
      <c r="I14" s="7"/>
      <c r="J14" s="7"/>
      <c r="K14" s="7"/>
      <c r="L14" s="7"/>
    </row>
    <row r="15" spans="2:12" ht="18">
      <c r="B15" s="101" t="s">
        <v>324</v>
      </c>
      <c r="C15" s="318">
        <v>32491</v>
      </c>
      <c r="D15" s="318">
        <v>206</v>
      </c>
      <c r="E15" s="318">
        <v>3331</v>
      </c>
      <c r="F15" s="104">
        <f>SUM(C15:E15)</f>
        <v>36028</v>
      </c>
      <c r="H15" s="7"/>
      <c r="I15" s="7"/>
      <c r="J15" s="7"/>
      <c r="K15" s="7"/>
      <c r="L15" s="7"/>
    </row>
    <row r="16" spans="2:12" ht="18">
      <c r="B16" s="101" t="s">
        <v>341</v>
      </c>
      <c r="C16" s="318">
        <v>31882</v>
      </c>
      <c r="D16" s="318">
        <v>196</v>
      </c>
      <c r="E16" s="318">
        <v>2903</v>
      </c>
      <c r="F16" s="102">
        <f>SUM(C16:E16)</f>
        <v>34981</v>
      </c>
      <c r="H16" s="7"/>
      <c r="I16" s="7"/>
      <c r="J16" s="7"/>
      <c r="K16" s="7"/>
      <c r="L16" s="7"/>
    </row>
    <row r="17" spans="2:12" ht="18">
      <c r="B17" s="101" t="s">
        <v>365</v>
      </c>
      <c r="C17" s="318">
        <v>30422</v>
      </c>
      <c r="D17" s="318">
        <v>183</v>
      </c>
      <c r="E17" s="318">
        <v>2453</v>
      </c>
      <c r="F17" s="102">
        <f>SUM(C17:E17)</f>
        <v>33058</v>
      </c>
      <c r="H17" s="7"/>
      <c r="I17" s="7"/>
      <c r="J17" s="7"/>
      <c r="K17" s="7"/>
      <c r="L17" s="7"/>
    </row>
    <row r="18" spans="3:12" ht="18">
      <c r="C18" s="102"/>
      <c r="D18" s="103"/>
      <c r="E18" s="104"/>
      <c r="F18" s="102"/>
      <c r="H18" s="7"/>
      <c r="I18" s="7"/>
      <c r="J18" s="7"/>
      <c r="K18" s="7"/>
      <c r="L18" s="7"/>
    </row>
    <row r="19" spans="2:12" ht="18">
      <c r="B19" s="56" t="s">
        <v>155</v>
      </c>
      <c r="H19" s="7"/>
      <c r="I19" s="7"/>
      <c r="J19" s="7"/>
      <c r="K19" s="7"/>
      <c r="L19" s="7"/>
    </row>
    <row r="20" spans="2:12" ht="18">
      <c r="B20" s="56" t="s">
        <v>109</v>
      </c>
      <c r="G20" s="105"/>
      <c r="H20" s="7"/>
      <c r="I20" s="7"/>
      <c r="J20" s="7"/>
      <c r="K20" s="7"/>
      <c r="L20" s="7"/>
    </row>
    <row r="21" spans="8:12" ht="18">
      <c r="H21" s="7"/>
      <c r="I21" s="7"/>
      <c r="J21" s="7"/>
      <c r="K21" s="7"/>
      <c r="L21" s="7"/>
    </row>
    <row r="22" spans="8:12" ht="18">
      <c r="H22" s="7"/>
      <c r="I22" s="7"/>
      <c r="J22" s="7"/>
      <c r="K22" s="7"/>
      <c r="L22" s="7"/>
    </row>
    <row r="48" ht="18">
      <c r="F48" s="106"/>
    </row>
  </sheetData>
  <sheetProtection/>
  <mergeCells count="2">
    <mergeCell ref="B3:F3"/>
    <mergeCell ref="B4:F4"/>
  </mergeCells>
  <printOptions/>
  <pageMargins left="0.7086614173228347" right="0.7086614173228347" top="0.7480314960629921" bottom="0.7480314960629921" header="0.31496062992125984" footer="0.31496062992125984"/>
  <pageSetup fitToHeight="1" fitToWidth="1" horizontalDpi="600" verticalDpi="600" orientation="portrait" scale="65" r:id="rId2"/>
  <ignoredErrors>
    <ignoredError sqref="B6:B17" numberStoredAsText="1"/>
  </ignoredErrors>
  <drawing r:id="rId1"/>
</worksheet>
</file>

<file path=xl/worksheets/sheet26.xml><?xml version="1.0" encoding="utf-8"?>
<worksheet xmlns="http://schemas.openxmlformats.org/spreadsheetml/2006/main" xmlns:r="http://schemas.openxmlformats.org/officeDocument/2006/relationships">
  <sheetPr>
    <pageSetUpPr fitToPage="1"/>
  </sheetPr>
  <dimension ref="A1:D17"/>
  <sheetViews>
    <sheetView showGridLines="0" showRowColHeaders="0" zoomScalePageLayoutView="0" workbookViewId="0" topLeftCell="A1">
      <selection activeCell="A1" sqref="A1"/>
    </sheetView>
  </sheetViews>
  <sheetFormatPr defaultColWidth="11.421875" defaultRowHeight="15"/>
  <cols>
    <col min="1" max="1" width="11.421875" style="20" customWidth="1"/>
    <col min="2" max="2" width="62.28125" style="20" customWidth="1"/>
    <col min="3" max="3" width="14.28125" style="20" customWidth="1"/>
    <col min="4" max="16384" width="11.421875" style="20" customWidth="1"/>
  </cols>
  <sheetData>
    <row r="1" ht="15">
      <c r="A1" s="37"/>
    </row>
    <row r="2" ht="12.75"/>
    <row r="3" spans="2:3" ht="15">
      <c r="B3" s="507" t="s">
        <v>292</v>
      </c>
      <c r="C3" s="507"/>
    </row>
    <row r="4" spans="2:3" ht="15">
      <c r="B4" s="508" t="s">
        <v>412</v>
      </c>
      <c r="C4" s="508"/>
    </row>
    <row r="5" spans="2:3" ht="15">
      <c r="B5" s="508" t="s">
        <v>78</v>
      </c>
      <c r="C5" s="508"/>
    </row>
    <row r="6" spans="2:3" ht="15">
      <c r="B6" s="353" t="s">
        <v>7</v>
      </c>
      <c r="C6" s="353" t="s">
        <v>297</v>
      </c>
    </row>
    <row r="7" spans="2:3" ht="15">
      <c r="B7" s="89" t="s">
        <v>293</v>
      </c>
      <c r="C7" s="314">
        <f>SUM(C8:C11)</f>
        <v>6946.056713</v>
      </c>
    </row>
    <row r="8" spans="2:4" ht="15">
      <c r="B8" s="90" t="s">
        <v>294</v>
      </c>
      <c r="C8" s="157">
        <v>2609.890464</v>
      </c>
      <c r="D8" s="315"/>
    </row>
    <row r="9" spans="2:3" ht="15">
      <c r="B9" s="90" t="s">
        <v>295</v>
      </c>
      <c r="C9" s="157">
        <v>3564.804677</v>
      </c>
    </row>
    <row r="10" spans="2:3" ht="15">
      <c r="B10" s="90" t="s">
        <v>296</v>
      </c>
      <c r="C10" s="157">
        <v>142.731154</v>
      </c>
    </row>
    <row r="11" spans="2:3" ht="15">
      <c r="B11" s="90" t="s">
        <v>298</v>
      </c>
      <c r="C11" s="157">
        <v>628.630418</v>
      </c>
    </row>
    <row r="12" spans="2:3" ht="15">
      <c r="B12" s="90"/>
      <c r="C12" s="91"/>
    </row>
    <row r="13" spans="2:3" ht="15">
      <c r="B13" s="92"/>
      <c r="C13" s="93"/>
    </row>
    <row r="14" spans="2:3" ht="15">
      <c r="B14" s="96" t="s">
        <v>237</v>
      </c>
      <c r="C14" s="93"/>
    </row>
    <row r="15" spans="2:3" ht="15">
      <c r="B15" s="96" t="s">
        <v>350</v>
      </c>
      <c r="C15" s="93"/>
    </row>
    <row r="16" spans="2:3" ht="15">
      <c r="B16" s="94"/>
      <c r="C16" s="95"/>
    </row>
    <row r="17" ht="15">
      <c r="C17" s="97"/>
    </row>
  </sheetData>
  <sheetProtection/>
  <mergeCells count="3">
    <mergeCell ref="B3:C3"/>
    <mergeCell ref="B4:C4"/>
    <mergeCell ref="B5:C5"/>
  </mergeCells>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21"/>
  <sheetViews>
    <sheetView showGridLines="0" showRowColHeaders="0" zoomScalePageLayoutView="0" workbookViewId="0" topLeftCell="A1">
      <pane ySplit="6" topLeftCell="A7" activePane="bottomLeft" state="frozen"/>
      <selection pane="topLeft" activeCell="A1" sqref="A1:J1"/>
      <selection pane="bottomLeft" activeCell="L12" sqref="L12"/>
    </sheetView>
  </sheetViews>
  <sheetFormatPr defaultColWidth="11.421875" defaultRowHeight="15"/>
  <cols>
    <col min="1" max="1" width="11.421875" style="39" customWidth="1"/>
    <col min="2" max="2" width="9.8515625" style="45" customWidth="1"/>
    <col min="3" max="4" width="18.421875" style="39" customWidth="1"/>
    <col min="5" max="5" width="5.421875" style="39" customWidth="1"/>
    <col min="6" max="6" width="11.421875" style="39" customWidth="1"/>
    <col min="7" max="7" width="16.140625" style="39" customWidth="1"/>
    <col min="8" max="8" width="16.8515625" style="39" customWidth="1"/>
    <col min="9" max="9" width="5.421875" style="39" customWidth="1"/>
    <col min="10" max="10" width="11.421875" style="39" customWidth="1"/>
    <col min="11" max="11" width="16.140625" style="39" customWidth="1"/>
    <col min="12" max="12" width="16.8515625" style="39" customWidth="1"/>
    <col min="13" max="13" width="5.421875" style="39" customWidth="1"/>
    <col min="14" max="14" width="11.421875" style="39" customWidth="1"/>
    <col min="15" max="15" width="16.140625" style="39" customWidth="1"/>
    <col min="16" max="16" width="16.8515625" style="39" customWidth="1"/>
    <col min="17" max="16384" width="11.421875" style="39" customWidth="1"/>
  </cols>
  <sheetData>
    <row r="1" spans="1:2" ht="15">
      <c r="A1" s="37"/>
      <c r="B1" s="38"/>
    </row>
    <row r="2" spans="1:16" ht="14.25">
      <c r="A2" s="40"/>
      <c r="B2" s="38"/>
      <c r="J2" s="7"/>
      <c r="K2" s="7"/>
      <c r="L2" s="7"/>
      <c r="M2" s="7"/>
      <c r="N2" s="7"/>
      <c r="O2" s="7"/>
      <c r="P2" s="7"/>
    </row>
    <row r="3" spans="2:16" ht="15" customHeight="1">
      <c r="B3" s="439" t="s">
        <v>164</v>
      </c>
      <c r="C3" s="439"/>
      <c r="D3" s="439"/>
      <c r="E3" s="41"/>
      <c r="F3" s="439" t="s">
        <v>164</v>
      </c>
      <c r="G3" s="439"/>
      <c r="H3" s="439"/>
      <c r="I3" s="45"/>
      <c r="J3" s="439"/>
      <c r="K3" s="439"/>
      <c r="L3" s="439"/>
      <c r="M3" s="7"/>
      <c r="N3" s="7"/>
      <c r="O3" s="7"/>
      <c r="P3" s="7"/>
    </row>
    <row r="4" spans="2:16" s="261" customFormat="1" ht="13.5" customHeight="1">
      <c r="B4" s="440" t="s">
        <v>408</v>
      </c>
      <c r="C4" s="440"/>
      <c r="D4" s="440"/>
      <c r="E4" s="42"/>
      <c r="F4" s="441" t="s">
        <v>345</v>
      </c>
      <c r="G4" s="442"/>
      <c r="H4" s="442"/>
      <c r="I4" s="262"/>
      <c r="J4" s="442"/>
      <c r="K4" s="442"/>
      <c r="L4" s="442"/>
      <c r="M4" s="214"/>
      <c r="N4" s="214"/>
      <c r="O4" s="214"/>
      <c r="P4" s="214"/>
    </row>
    <row r="5" spans="2:16" s="261" customFormat="1" ht="13.5" customHeight="1">
      <c r="B5" s="307"/>
      <c r="C5" s="307" t="s">
        <v>75</v>
      </c>
      <c r="D5" s="307" t="s">
        <v>165</v>
      </c>
      <c r="E5" s="42"/>
      <c r="F5" s="308"/>
      <c r="G5" s="307" t="s">
        <v>75</v>
      </c>
      <c r="H5" s="307" t="s">
        <v>165</v>
      </c>
      <c r="I5" s="262"/>
      <c r="J5" s="308"/>
      <c r="K5" s="307"/>
      <c r="L5" s="307"/>
      <c r="M5" s="214"/>
      <c r="N5" s="214"/>
      <c r="O5" s="214"/>
      <c r="P5" s="214"/>
    </row>
    <row r="6" spans="2:16" ht="30" customHeight="1">
      <c r="B6" s="328" t="s">
        <v>163</v>
      </c>
      <c r="C6" s="329" t="s">
        <v>62</v>
      </c>
      <c r="D6" s="330" t="s">
        <v>64</v>
      </c>
      <c r="E6" s="331"/>
      <c r="F6" s="328" t="s">
        <v>163</v>
      </c>
      <c r="G6" s="329" t="s">
        <v>62</v>
      </c>
      <c r="H6" s="330" t="s">
        <v>251</v>
      </c>
      <c r="I6" s="332"/>
      <c r="J6" s="372"/>
      <c r="K6" s="373"/>
      <c r="L6" s="374"/>
      <c r="M6" s="7"/>
      <c r="N6" s="7"/>
      <c r="O6" s="7"/>
      <c r="P6" s="7"/>
    </row>
    <row r="7" spans="2:16" ht="18">
      <c r="B7" s="42">
        <v>2011</v>
      </c>
      <c r="C7" s="370">
        <v>332315</v>
      </c>
      <c r="D7" s="371">
        <v>1782.49727</v>
      </c>
      <c r="E7" s="41"/>
      <c r="F7" s="42">
        <v>2011</v>
      </c>
      <c r="G7" s="43">
        <v>332315</v>
      </c>
      <c r="H7" s="44">
        <v>2915.7110329999996</v>
      </c>
      <c r="J7" s="42"/>
      <c r="K7" s="43"/>
      <c r="L7" s="44"/>
      <c r="M7" s="7"/>
      <c r="N7" s="7"/>
      <c r="O7" s="7"/>
      <c r="P7" s="7"/>
    </row>
    <row r="8" spans="2:16" ht="18">
      <c r="B8" s="42">
        <v>2012</v>
      </c>
      <c r="C8" s="370">
        <v>213494</v>
      </c>
      <c r="D8" s="371">
        <v>2981.685982</v>
      </c>
      <c r="E8" s="41"/>
      <c r="F8" s="42" t="s">
        <v>229</v>
      </c>
      <c r="G8" s="43">
        <v>545809</v>
      </c>
      <c r="H8" s="44">
        <v>5897.397015</v>
      </c>
      <c r="J8" s="42"/>
      <c r="K8" s="43"/>
      <c r="L8" s="44"/>
      <c r="M8" s="7"/>
      <c r="N8" s="7"/>
      <c r="O8" s="7"/>
      <c r="P8" s="7"/>
    </row>
    <row r="9" spans="2:16" ht="18">
      <c r="B9" s="42">
        <v>2013</v>
      </c>
      <c r="C9" s="370">
        <v>372915</v>
      </c>
      <c r="D9" s="371">
        <v>3765.0301260000006</v>
      </c>
      <c r="E9" s="41"/>
      <c r="F9" s="42" t="s">
        <v>239</v>
      </c>
      <c r="G9" s="43">
        <v>918724</v>
      </c>
      <c r="H9" s="44">
        <v>9662.427140999998</v>
      </c>
      <c r="J9" s="42"/>
      <c r="K9" s="43"/>
      <c r="L9" s="44"/>
      <c r="M9" s="7"/>
      <c r="N9" s="7"/>
      <c r="O9" s="7"/>
      <c r="P9" s="7"/>
    </row>
    <row r="10" spans="2:16" ht="18">
      <c r="B10" s="42">
        <v>2014</v>
      </c>
      <c r="C10" s="370">
        <v>3352428</v>
      </c>
      <c r="D10" s="371">
        <v>5137.537885000001</v>
      </c>
      <c r="E10" s="41"/>
      <c r="F10" s="42" t="s">
        <v>240</v>
      </c>
      <c r="G10" s="43">
        <v>4271152</v>
      </c>
      <c r="H10" s="44">
        <v>14799.965025999996</v>
      </c>
      <c r="J10" s="42"/>
      <c r="K10" s="43"/>
      <c r="L10" s="44"/>
      <c r="M10" s="7"/>
      <c r="N10" s="7"/>
      <c r="O10" s="7"/>
      <c r="P10" s="7"/>
    </row>
    <row r="11" spans="2:16" ht="18">
      <c r="B11" s="42">
        <v>2015</v>
      </c>
      <c r="C11" s="370">
        <v>1151930</v>
      </c>
      <c r="D11" s="371">
        <v>5782.122363999999</v>
      </c>
      <c r="E11" s="41"/>
      <c r="F11" s="42" t="s">
        <v>241</v>
      </c>
      <c r="G11" s="43">
        <v>5423082</v>
      </c>
      <c r="H11" s="44">
        <v>20582.087389999993</v>
      </c>
      <c r="J11" s="42"/>
      <c r="K11" s="43"/>
      <c r="L11" s="44"/>
      <c r="M11" s="7"/>
      <c r="N11" s="7"/>
      <c r="O11" s="7"/>
      <c r="P11" s="7"/>
    </row>
    <row r="12" spans="2:16" ht="18">
      <c r="B12" s="42">
        <v>2016</v>
      </c>
      <c r="C12" s="370">
        <v>987155</v>
      </c>
      <c r="D12" s="371">
        <v>6142.491932999999</v>
      </c>
      <c r="E12" s="41"/>
      <c r="F12" s="42" t="s">
        <v>290</v>
      </c>
      <c r="G12" s="43">
        <v>6410237</v>
      </c>
      <c r="H12" s="44">
        <v>26724.579322999994</v>
      </c>
      <c r="J12" s="42"/>
      <c r="K12" s="43"/>
      <c r="L12" s="44"/>
      <c r="M12" s="7"/>
      <c r="N12" s="7"/>
      <c r="O12" s="7"/>
      <c r="P12" s="7"/>
    </row>
    <row r="13" spans="2:16" ht="18">
      <c r="B13" s="42">
        <v>2017</v>
      </c>
      <c r="C13" s="370">
        <v>887065</v>
      </c>
      <c r="D13" s="371">
        <v>6517.525568999999</v>
      </c>
      <c r="F13" s="42" t="s">
        <v>302</v>
      </c>
      <c r="G13" s="43">
        <v>7297302</v>
      </c>
      <c r="H13" s="44">
        <v>33242.10489199999</v>
      </c>
      <c r="J13" s="42"/>
      <c r="K13" s="43"/>
      <c r="L13" s="44"/>
      <c r="M13" s="7"/>
      <c r="N13" s="7"/>
      <c r="O13" s="7"/>
      <c r="P13" s="7"/>
    </row>
    <row r="14" spans="2:16" ht="18">
      <c r="B14" s="42">
        <v>2018</v>
      </c>
      <c r="C14" s="370">
        <v>844708</v>
      </c>
      <c r="D14" s="371">
        <v>6928.006953</v>
      </c>
      <c r="F14" s="42" t="s">
        <v>334</v>
      </c>
      <c r="G14" s="43">
        <v>8142010</v>
      </c>
      <c r="H14" s="44">
        <v>40170.111844999985</v>
      </c>
      <c r="J14" s="42"/>
      <c r="K14" s="43"/>
      <c r="L14" s="44"/>
      <c r="M14" s="7"/>
      <c r="N14" s="7"/>
      <c r="O14" s="7"/>
      <c r="P14" s="7"/>
    </row>
    <row r="15" spans="2:16" ht="18">
      <c r="B15" s="42">
        <v>2019</v>
      </c>
      <c r="C15" s="43">
        <v>855933</v>
      </c>
      <c r="D15" s="44">
        <v>7718.534878999999</v>
      </c>
      <c r="F15" s="42" t="s">
        <v>377</v>
      </c>
      <c r="G15" s="43">
        <v>8997943</v>
      </c>
      <c r="H15" s="44">
        <v>47888.64672399998</v>
      </c>
      <c r="J15" s="45"/>
      <c r="K15" s="202"/>
      <c r="L15" s="45"/>
      <c r="M15" s="7"/>
      <c r="N15" s="7"/>
      <c r="O15" s="7"/>
      <c r="P15" s="7"/>
    </row>
    <row r="16" spans="7:16" ht="18">
      <c r="G16" s="43"/>
      <c r="H16" s="44"/>
      <c r="J16" s="45"/>
      <c r="K16" s="202"/>
      <c r="L16" s="45"/>
      <c r="M16" s="7"/>
      <c r="N16" s="7"/>
      <c r="O16" s="7"/>
      <c r="P16" s="7"/>
    </row>
    <row r="17" spans="2:16" ht="18">
      <c r="B17" s="47" t="s">
        <v>155</v>
      </c>
      <c r="F17" s="47" t="s">
        <v>155</v>
      </c>
      <c r="G17" s="46"/>
      <c r="J17" s="375"/>
      <c r="K17" s="45"/>
      <c r="L17" s="45"/>
      <c r="M17" s="7"/>
      <c r="N17" s="7"/>
      <c r="O17" s="7"/>
      <c r="P17" s="7"/>
    </row>
    <row r="18" spans="2:16" ht="18">
      <c r="B18" s="47" t="s">
        <v>109</v>
      </c>
      <c r="F18" s="39" t="s">
        <v>347</v>
      </c>
      <c r="G18" s="46"/>
      <c r="J18" s="45"/>
      <c r="K18" s="9"/>
      <c r="L18" s="9"/>
      <c r="M18" s="7"/>
      <c r="N18" s="7"/>
      <c r="O18" s="7"/>
      <c r="P18" s="7"/>
    </row>
    <row r="19" spans="6:16" ht="18">
      <c r="F19" s="39" t="s">
        <v>346</v>
      </c>
      <c r="J19" s="45"/>
      <c r="K19" s="9"/>
      <c r="L19" s="9"/>
      <c r="M19" s="7"/>
      <c r="N19" s="7"/>
      <c r="O19" s="7"/>
      <c r="P19" s="7"/>
    </row>
    <row r="20" spans="6:16" ht="18">
      <c r="F20" s="47" t="s">
        <v>109</v>
      </c>
      <c r="J20" s="375"/>
      <c r="K20" s="9"/>
      <c r="L20" s="9"/>
      <c r="M20" s="7"/>
      <c r="N20" s="7"/>
      <c r="O20" s="7"/>
      <c r="P20" s="7"/>
    </row>
    <row r="21" spans="10:16" ht="18">
      <c r="J21" s="7"/>
      <c r="K21" s="7"/>
      <c r="L21" s="7"/>
      <c r="M21" s="7"/>
      <c r="N21" s="7"/>
      <c r="O21" s="7"/>
      <c r="P21" s="7"/>
    </row>
  </sheetData>
  <sheetProtection/>
  <mergeCells count="6">
    <mergeCell ref="J3:L3"/>
    <mergeCell ref="B3:D3"/>
    <mergeCell ref="F3:H3"/>
    <mergeCell ref="B4:D4"/>
    <mergeCell ref="F4:H4"/>
    <mergeCell ref="J4:L4"/>
  </mergeCells>
  <printOptions/>
  <pageMargins left="0.7480314960629921" right="0.2362204724409449" top="0.3937007874015748" bottom="0.5905511811023623" header="0" footer="0"/>
  <pageSetup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showGridLines="0" showRowColHeaders="0" zoomScalePageLayoutView="0" workbookViewId="0" topLeftCell="A1">
      <pane ySplit="6" topLeftCell="A7" activePane="bottomLeft" state="frozen"/>
      <selection pane="topLeft" activeCell="A1" sqref="A1:J1"/>
      <selection pane="bottomLeft" activeCell="B1" sqref="B1"/>
    </sheetView>
  </sheetViews>
  <sheetFormatPr defaultColWidth="11.421875" defaultRowHeight="15"/>
  <cols>
    <col min="1" max="1" width="10.140625" style="48" customWidth="1"/>
    <col min="2" max="4" width="17.140625" style="48" customWidth="1"/>
    <col min="5" max="5" width="11.421875" style="48" customWidth="1"/>
    <col min="6" max="8" width="17.140625" style="48" customWidth="1"/>
    <col min="9" max="9" width="11.421875" style="48" customWidth="1"/>
    <col min="10" max="12" width="14.57421875" style="48" customWidth="1"/>
    <col min="13" max="13" width="11.421875" style="48" customWidth="1"/>
    <col min="14" max="16" width="14.57421875" style="48" customWidth="1"/>
    <col min="17" max="16384" width="11.421875" style="48" customWidth="1"/>
  </cols>
  <sheetData>
    <row r="1" ht="15">
      <c r="A1" s="37"/>
    </row>
    <row r="2" ht="14.25">
      <c r="A2" s="40"/>
    </row>
    <row r="3" spans="1:16" s="260" customFormat="1" ht="15" customHeight="1">
      <c r="A3" s="259"/>
      <c r="B3" s="443" t="s">
        <v>215</v>
      </c>
      <c r="C3" s="443"/>
      <c r="D3" s="443"/>
      <c r="F3" s="443" t="s">
        <v>215</v>
      </c>
      <c r="G3" s="443"/>
      <c r="H3" s="443"/>
      <c r="J3" s="443" t="s">
        <v>250</v>
      </c>
      <c r="K3" s="443"/>
      <c r="L3" s="443"/>
      <c r="N3" s="443" t="s">
        <v>250</v>
      </c>
      <c r="O3" s="443"/>
      <c r="P3" s="443"/>
    </row>
    <row r="4" spans="1:16" s="260" customFormat="1" ht="15" customHeight="1">
      <c r="A4" s="259"/>
      <c r="B4" s="440" t="s">
        <v>409</v>
      </c>
      <c r="C4" s="440"/>
      <c r="D4" s="440"/>
      <c r="F4" s="440" t="str">
        <f>CONCATENATE("Acumulado a ",B4,)</f>
        <v>Acumulado a Enero-diciembre, 2011 - 2019</v>
      </c>
      <c r="G4" s="440"/>
      <c r="H4" s="440"/>
      <c r="J4" s="440" t="str">
        <f>B4</f>
        <v>Enero-diciembre, 2011 - 2019</v>
      </c>
      <c r="K4" s="440"/>
      <c r="L4" s="440"/>
      <c r="N4" s="440" t="str">
        <f>CONCATENATE("Acumulado a ",B4,)</f>
        <v>Acumulado a Enero-diciembre, 2011 - 2019</v>
      </c>
      <c r="O4" s="440"/>
      <c r="P4" s="440"/>
    </row>
    <row r="5" spans="1:16" s="260" customFormat="1" ht="15" customHeight="1">
      <c r="A5" s="259"/>
      <c r="F5" s="440"/>
      <c r="G5" s="440"/>
      <c r="H5" s="440"/>
      <c r="J5" s="440"/>
      <c r="K5" s="440"/>
      <c r="L5" s="440"/>
      <c r="N5" s="440"/>
      <c r="O5" s="440"/>
      <c r="P5" s="440"/>
    </row>
    <row r="6" spans="1:16" ht="30">
      <c r="A6" s="40"/>
      <c r="B6" s="333" t="s">
        <v>0</v>
      </c>
      <c r="C6" s="334" t="s">
        <v>249</v>
      </c>
      <c r="D6" s="335" t="s">
        <v>88</v>
      </c>
      <c r="E6" s="336"/>
      <c r="F6" s="333" t="s">
        <v>0</v>
      </c>
      <c r="G6" s="334" t="s">
        <v>249</v>
      </c>
      <c r="H6" s="335" t="s">
        <v>88</v>
      </c>
      <c r="I6" s="336"/>
      <c r="J6" s="333" t="s">
        <v>0</v>
      </c>
      <c r="K6" s="334" t="s">
        <v>82</v>
      </c>
      <c r="L6" s="335" t="s">
        <v>88</v>
      </c>
      <c r="M6" s="336"/>
      <c r="N6" s="333" t="s">
        <v>0</v>
      </c>
      <c r="O6" s="334" t="s">
        <v>82</v>
      </c>
      <c r="P6" s="335" t="s">
        <v>88</v>
      </c>
    </row>
    <row r="7" spans="1:16" ht="7.5" customHeight="1">
      <c r="A7" s="40"/>
      <c r="J7" s="34"/>
      <c r="K7" s="35"/>
      <c r="L7" s="36"/>
      <c r="N7" s="34"/>
      <c r="O7" s="35"/>
      <c r="P7" s="36"/>
    </row>
    <row r="8" spans="1:16" ht="18">
      <c r="A8" s="40"/>
      <c r="B8" s="34">
        <v>2011</v>
      </c>
      <c r="C8" s="35">
        <v>1293849</v>
      </c>
      <c r="D8" s="36"/>
      <c r="F8" s="34">
        <v>2011</v>
      </c>
      <c r="G8" s="35">
        <v>4046840</v>
      </c>
      <c r="H8" s="36"/>
      <c r="I8" s="54"/>
      <c r="J8" s="34">
        <v>2011</v>
      </c>
      <c r="K8" s="362">
        <v>2161003</v>
      </c>
      <c r="L8" s="36"/>
      <c r="N8" s="34">
        <v>2011</v>
      </c>
      <c r="O8" s="362">
        <v>6522203</v>
      </c>
      <c r="P8" s="36"/>
    </row>
    <row r="9" spans="1:16" ht="18">
      <c r="A9" s="40"/>
      <c r="B9" s="34">
        <v>2012</v>
      </c>
      <c r="C9" s="35">
        <v>1412815</v>
      </c>
      <c r="D9" s="55">
        <f aca="true" t="shared" si="0" ref="D9:D16">+(C9/C8-1)*100</f>
        <v>9.194736016335758</v>
      </c>
      <c r="F9" s="34">
        <v>2012</v>
      </c>
      <c r="G9" s="35">
        <v>5459655</v>
      </c>
      <c r="H9" s="55">
        <f aca="true" t="shared" si="1" ref="H9:H16">+(G9/G8-1)*100</f>
        <v>34.91156062508032</v>
      </c>
      <c r="J9" s="34">
        <v>2012</v>
      </c>
      <c r="K9" s="362">
        <v>2276535</v>
      </c>
      <c r="L9" s="36">
        <f aca="true" t="shared" si="2" ref="L9:L14">+(K9/K8-1)*100</f>
        <v>5.34622117600021</v>
      </c>
      <c r="N9" s="34">
        <v>2012</v>
      </c>
      <c r="O9" s="362">
        <v>8798738</v>
      </c>
      <c r="P9" s="36">
        <f aca="true" t="shared" si="3" ref="P9:P14">+(O9/O8-1)*100</f>
        <v>34.90438736727452</v>
      </c>
    </row>
    <row r="10" spans="1:16" ht="18">
      <c r="A10" s="40"/>
      <c r="B10" s="34">
        <v>2013</v>
      </c>
      <c r="C10" s="35">
        <v>1128157</v>
      </c>
      <c r="D10" s="55">
        <f t="shared" si="0"/>
        <v>-20.14828551508867</v>
      </c>
      <c r="F10" s="34">
        <v>2013</v>
      </c>
      <c r="G10" s="35">
        <v>6587812</v>
      </c>
      <c r="H10" s="55">
        <f t="shared" si="1"/>
        <v>20.66352177930657</v>
      </c>
      <c r="J10" s="34">
        <v>2013</v>
      </c>
      <c r="K10" s="362">
        <v>1914752</v>
      </c>
      <c r="L10" s="36">
        <f t="shared" si="2"/>
        <v>-15.891826833323453</v>
      </c>
      <c r="N10" s="34">
        <v>2013</v>
      </c>
      <c r="O10" s="362">
        <v>10713490</v>
      </c>
      <c r="P10" s="36">
        <f t="shared" si="3"/>
        <v>21.761666275322654</v>
      </c>
    </row>
    <row r="11" spans="1:16" ht="18">
      <c r="A11" s="40"/>
      <c r="B11" s="34">
        <v>2014</v>
      </c>
      <c r="C11" s="35">
        <v>1324217</v>
      </c>
      <c r="D11" s="55">
        <f t="shared" si="0"/>
        <v>17.378786817792214</v>
      </c>
      <c r="F11" s="34">
        <v>2014</v>
      </c>
      <c r="G11" s="35">
        <v>7912029</v>
      </c>
      <c r="H11" s="55">
        <f t="shared" si="1"/>
        <v>20.10101381156597</v>
      </c>
      <c r="J11" s="34">
        <v>2014</v>
      </c>
      <c r="K11" s="362">
        <v>2077300</v>
      </c>
      <c r="L11" s="36">
        <f t="shared" si="2"/>
        <v>8.489245604652718</v>
      </c>
      <c r="N11" s="34">
        <v>2014</v>
      </c>
      <c r="O11" s="362">
        <v>12790790</v>
      </c>
      <c r="P11" s="36">
        <f t="shared" si="3"/>
        <v>19.389573332312814</v>
      </c>
    </row>
    <row r="12" spans="1:16" ht="18">
      <c r="A12" s="40"/>
      <c r="B12" s="34">
        <v>2015</v>
      </c>
      <c r="C12" s="35">
        <v>1058963</v>
      </c>
      <c r="D12" s="55">
        <f t="shared" si="0"/>
        <v>-20.03100700262872</v>
      </c>
      <c r="F12" s="34">
        <v>2015</v>
      </c>
      <c r="G12" s="35">
        <v>8970992</v>
      </c>
      <c r="H12" s="55">
        <f t="shared" si="1"/>
        <v>13.384215351081252</v>
      </c>
      <c r="J12" s="34">
        <v>2015</v>
      </c>
      <c r="K12" s="362">
        <v>1993012</v>
      </c>
      <c r="L12" s="36">
        <f t="shared" si="2"/>
        <v>-4.05757473643672</v>
      </c>
      <c r="N12" s="34">
        <v>2015</v>
      </c>
      <c r="O12" s="362">
        <v>14783802</v>
      </c>
      <c r="P12" s="36">
        <f t="shared" si="3"/>
        <v>15.581617710868523</v>
      </c>
    </row>
    <row r="13" spans="2:16" ht="18">
      <c r="B13" s="34">
        <v>2016</v>
      </c>
      <c r="C13" s="35">
        <v>1279915</v>
      </c>
      <c r="D13" s="55">
        <f t="shared" si="0"/>
        <v>20.86494051255805</v>
      </c>
      <c r="F13" s="34">
        <v>2016</v>
      </c>
      <c r="G13" s="35">
        <v>10250907</v>
      </c>
      <c r="H13" s="55">
        <f t="shared" si="1"/>
        <v>14.267262750875265</v>
      </c>
      <c r="J13" s="34">
        <v>2016</v>
      </c>
      <c r="K13" s="362">
        <v>2724615</v>
      </c>
      <c r="L13" s="36">
        <f t="shared" si="2"/>
        <v>36.70840918168079</v>
      </c>
      <c r="N13" s="34">
        <v>2016</v>
      </c>
      <c r="O13" s="362">
        <v>17508417</v>
      </c>
      <c r="P13" s="36">
        <f t="shared" si="3"/>
        <v>18.42973140468196</v>
      </c>
    </row>
    <row r="14" spans="2:16" ht="18">
      <c r="B14" s="34">
        <v>2017</v>
      </c>
      <c r="C14" s="35">
        <v>1534033</v>
      </c>
      <c r="D14" s="55">
        <f t="shared" si="0"/>
        <v>19.8542871987593</v>
      </c>
      <c r="F14" s="34">
        <v>2017</v>
      </c>
      <c r="G14" s="35">
        <v>11784940</v>
      </c>
      <c r="H14" s="55">
        <f t="shared" si="1"/>
        <v>14.964851402905133</v>
      </c>
      <c r="J14" s="34">
        <v>2017</v>
      </c>
      <c r="K14" s="362">
        <v>2873595</v>
      </c>
      <c r="L14" s="36">
        <f t="shared" si="2"/>
        <v>5.467928496319674</v>
      </c>
      <c r="N14" s="34">
        <v>2017</v>
      </c>
      <c r="O14" s="362">
        <v>20382012</v>
      </c>
      <c r="P14" s="36">
        <f t="shared" si="3"/>
        <v>16.41264884198268</v>
      </c>
    </row>
    <row r="15" spans="2:16" ht="18">
      <c r="B15" s="34">
        <v>2018</v>
      </c>
      <c r="C15" s="35">
        <v>1474665</v>
      </c>
      <c r="D15" s="55">
        <f t="shared" si="0"/>
        <v>-3.8700601616784014</v>
      </c>
      <c r="F15" s="34">
        <v>2018</v>
      </c>
      <c r="G15" s="35">
        <v>13259605</v>
      </c>
      <c r="H15" s="55">
        <f t="shared" si="1"/>
        <v>12.513131165708092</v>
      </c>
      <c r="J15" s="34">
        <v>2018</v>
      </c>
      <c r="K15" s="362">
        <v>3022823</v>
      </c>
      <c r="L15" s="36">
        <f>+(K15/K14-1)*100</f>
        <v>5.193076964568766</v>
      </c>
      <c r="N15" s="34">
        <v>2018</v>
      </c>
      <c r="O15" s="362">
        <v>23404835</v>
      </c>
      <c r="P15" s="36">
        <f>+(O15/O14-1)*100</f>
        <v>14.83083711264619</v>
      </c>
    </row>
    <row r="16" spans="2:16" ht="18">
      <c r="B16" s="34">
        <v>2019</v>
      </c>
      <c r="C16" s="35">
        <v>1889698</v>
      </c>
      <c r="D16" s="55">
        <f t="shared" si="0"/>
        <v>28.144222586146682</v>
      </c>
      <c r="F16" s="34">
        <v>2019</v>
      </c>
      <c r="G16" s="35">
        <v>15149303</v>
      </c>
      <c r="H16" s="55">
        <f t="shared" si="1"/>
        <v>14.251540675608364</v>
      </c>
      <c r="J16" s="34">
        <v>2019</v>
      </c>
      <c r="K16" s="362">
        <v>3409949</v>
      </c>
      <c r="L16" s="36">
        <f>+(K16/K15-1)*100</f>
        <v>12.806770360024377</v>
      </c>
      <c r="N16" s="34">
        <v>2019</v>
      </c>
      <c r="O16" s="362">
        <v>26814784</v>
      </c>
      <c r="P16" s="36">
        <f>+(O16/O15-1)*100</f>
        <v>14.569421232835001</v>
      </c>
    </row>
    <row r="18" spans="2:14" ht="18">
      <c r="B18" s="56" t="s">
        <v>155</v>
      </c>
      <c r="F18" s="56" t="s">
        <v>155</v>
      </c>
      <c r="J18" s="56" t="s">
        <v>155</v>
      </c>
      <c r="N18" s="56" t="s">
        <v>155</v>
      </c>
    </row>
    <row r="19" spans="2:14" ht="18">
      <c r="B19" s="56" t="s">
        <v>109</v>
      </c>
      <c r="F19" s="56" t="s">
        <v>329</v>
      </c>
      <c r="J19" s="56" t="s">
        <v>109</v>
      </c>
      <c r="N19" s="56" t="s">
        <v>109</v>
      </c>
    </row>
    <row r="20" ht="18">
      <c r="F20" s="56" t="s">
        <v>109</v>
      </c>
    </row>
    <row r="23" spans="2:14" s="260" customFormat="1" ht="28.5" customHeight="1">
      <c r="B23" s="9"/>
      <c r="C23" s="9"/>
      <c r="D23" s="9"/>
      <c r="F23" s="512"/>
      <c r="H23" s="9"/>
      <c r="I23" s="9"/>
      <c r="J23" s="9"/>
      <c r="L23" s="48"/>
      <c r="M23" s="48"/>
      <c r="N23" s="48"/>
    </row>
    <row r="24" spans="2:14" s="260" customFormat="1" ht="15.75" customHeight="1">
      <c r="B24" s="9"/>
      <c r="C24" s="9"/>
      <c r="D24" s="9"/>
      <c r="F24" s="513"/>
      <c r="H24" s="9"/>
      <c r="I24" s="9"/>
      <c r="J24" s="9"/>
      <c r="L24" s="48"/>
      <c r="M24" s="48"/>
      <c r="N24" s="48"/>
    </row>
    <row r="25" spans="2:14" s="260" customFormat="1" ht="15.75" customHeight="1">
      <c r="B25" s="9"/>
      <c r="C25" s="9"/>
      <c r="D25" s="9"/>
      <c r="F25" s="181"/>
      <c r="H25" s="9"/>
      <c r="I25" s="9"/>
      <c r="J25" s="9"/>
      <c r="L25" s="48"/>
      <c r="M25" s="48"/>
      <c r="N25" s="48"/>
    </row>
    <row r="26" spans="2:11" ht="18">
      <c r="B26" s="7"/>
      <c r="C26" s="7"/>
      <c r="D26" s="7"/>
      <c r="G26" s="336"/>
      <c r="H26" s="337"/>
      <c r="I26" s="337"/>
      <c r="J26" s="337"/>
      <c r="K26" s="336"/>
    </row>
    <row r="27" spans="2:10" ht="8.25" customHeight="1">
      <c r="B27" s="7"/>
      <c r="C27" s="7"/>
      <c r="D27" s="7"/>
      <c r="H27" s="7"/>
      <c r="I27" s="7"/>
      <c r="J27" s="7"/>
    </row>
    <row r="28" spans="2:10" ht="18">
      <c r="B28" s="7"/>
      <c r="C28" s="7"/>
      <c r="D28" s="7"/>
      <c r="G28" s="54"/>
      <c r="H28" s="7"/>
      <c r="I28" s="7"/>
      <c r="J28" s="7"/>
    </row>
    <row r="29" spans="2:10" ht="18">
      <c r="B29" s="7"/>
      <c r="C29" s="7"/>
      <c r="D29" s="7"/>
      <c r="H29" s="7"/>
      <c r="I29" s="7"/>
      <c r="J29" s="7"/>
    </row>
    <row r="30" spans="2:10" ht="18">
      <c r="B30" s="7"/>
      <c r="C30" s="7"/>
      <c r="D30" s="7"/>
      <c r="H30" s="7"/>
      <c r="I30" s="7"/>
      <c r="J30" s="7"/>
    </row>
    <row r="31" spans="2:10" ht="18">
      <c r="B31" s="7"/>
      <c r="C31" s="7"/>
      <c r="D31" s="7"/>
      <c r="H31" s="7"/>
      <c r="I31" s="7"/>
      <c r="J31" s="7"/>
    </row>
    <row r="32" spans="2:10" ht="18">
      <c r="B32" s="7"/>
      <c r="C32" s="7"/>
      <c r="D32" s="7"/>
      <c r="H32" s="7"/>
      <c r="I32" s="7"/>
      <c r="J32" s="7"/>
    </row>
    <row r="33" spans="2:10" ht="18">
      <c r="B33" s="7"/>
      <c r="C33" s="7"/>
      <c r="D33" s="7"/>
      <c r="H33" s="7"/>
      <c r="I33" s="7"/>
      <c r="J33" s="7"/>
    </row>
    <row r="34" spans="2:10" ht="18">
      <c r="B34" s="7"/>
      <c r="C34" s="7"/>
      <c r="D34" s="7"/>
      <c r="H34" s="7"/>
      <c r="I34" s="7"/>
      <c r="J34" s="7"/>
    </row>
    <row r="35" spans="2:10" ht="18">
      <c r="B35" s="7"/>
      <c r="C35" s="7"/>
      <c r="D35" s="7"/>
      <c r="H35" s="7"/>
      <c r="I35" s="7"/>
      <c r="J35" s="7"/>
    </row>
    <row r="36" spans="2:10" ht="18">
      <c r="B36" s="7"/>
      <c r="C36" s="7"/>
      <c r="D36" s="7"/>
      <c r="H36" s="7"/>
      <c r="I36" s="7"/>
      <c r="J36" s="7"/>
    </row>
    <row r="37" spans="2:10" ht="18">
      <c r="B37" s="7"/>
      <c r="C37" s="7"/>
      <c r="D37" s="7"/>
      <c r="H37" s="7"/>
      <c r="I37" s="7"/>
      <c r="J37" s="7"/>
    </row>
    <row r="38" spans="2:10" ht="18">
      <c r="B38" s="7"/>
      <c r="C38" s="7"/>
      <c r="D38" s="7"/>
      <c r="H38" s="7"/>
      <c r="I38" s="7"/>
      <c r="J38" s="7"/>
    </row>
    <row r="39" spans="2:10" ht="18">
      <c r="B39" s="7"/>
      <c r="C39" s="7"/>
      <c r="D39" s="7"/>
      <c r="H39" s="7"/>
      <c r="I39" s="7"/>
      <c r="J39" s="7"/>
    </row>
    <row r="48" ht="18">
      <c r="F48" s="57"/>
    </row>
  </sheetData>
  <sheetProtection/>
  <mergeCells count="11">
    <mergeCell ref="N3:P3"/>
    <mergeCell ref="N5:P5"/>
    <mergeCell ref="J4:L4"/>
    <mergeCell ref="N4:P4"/>
    <mergeCell ref="B3:D3"/>
    <mergeCell ref="F3:H3"/>
    <mergeCell ref="J3:L3"/>
    <mergeCell ref="B4:D4"/>
    <mergeCell ref="F5:H5"/>
    <mergeCell ref="J5:L5"/>
    <mergeCell ref="F4:H4"/>
  </mergeCells>
  <printOptions/>
  <pageMargins left="0.7086614173228347" right="0.7086614173228347" top="0.7480314960629921" bottom="0.7480314960629921" header="0.31496062992125984" footer="0.31496062992125984"/>
  <pageSetup fitToHeight="1" fitToWidth="1" horizontalDpi="200" verticalDpi="200" orientation="portrait" scale="38" r:id="rId2"/>
  <drawing r:id="rId1"/>
</worksheet>
</file>

<file path=xl/worksheets/sheet5.xml><?xml version="1.0" encoding="utf-8"?>
<worksheet xmlns="http://schemas.openxmlformats.org/spreadsheetml/2006/main" xmlns:r="http://schemas.openxmlformats.org/officeDocument/2006/relationships">
  <dimension ref="A1:I51"/>
  <sheetViews>
    <sheetView showGridLines="0" showRowColHeaders="0" zoomScale="106" zoomScaleNormal="106" zoomScalePageLayoutView="0" workbookViewId="0" topLeftCell="A1">
      <pane ySplit="5" topLeftCell="A6" activePane="bottomLeft" state="frozen"/>
      <selection pane="topLeft" activeCell="A1" sqref="A1:J1"/>
      <selection pane="bottomLeft" activeCell="G5" sqref="B5:G5"/>
    </sheetView>
  </sheetViews>
  <sheetFormatPr defaultColWidth="11.421875" defaultRowHeight="15"/>
  <cols>
    <col min="1" max="2" width="11.421875" style="20" customWidth="1"/>
    <col min="3" max="3" width="7.140625" style="20" customWidth="1"/>
    <col min="4" max="4" width="11.8515625" style="20" bestFit="1" customWidth="1"/>
    <col min="5" max="5" width="13.7109375" style="20" customWidth="1"/>
    <col min="6" max="6" width="11.57421875" style="20" bestFit="1" customWidth="1"/>
    <col min="7" max="7" width="11.7109375" style="20" bestFit="1" customWidth="1"/>
    <col min="8" max="16384" width="11.421875" style="20" customWidth="1"/>
  </cols>
  <sheetData>
    <row r="1" spans="1:2" ht="15">
      <c r="A1" s="37"/>
      <c r="B1" s="48"/>
    </row>
    <row r="2" spans="2:7" ht="15" customHeight="1">
      <c r="B2" s="434" t="s">
        <v>9</v>
      </c>
      <c r="C2" s="434"/>
      <c r="D2" s="434"/>
      <c r="E2" s="434"/>
      <c r="F2" s="434"/>
      <c r="G2" s="434"/>
    </row>
    <row r="3" spans="2:7" ht="15" customHeight="1">
      <c r="B3" s="436" t="s">
        <v>388</v>
      </c>
      <c r="C3" s="436"/>
      <c r="D3" s="436"/>
      <c r="E3" s="436"/>
      <c r="F3" s="436"/>
      <c r="G3" s="436"/>
    </row>
    <row r="4" spans="2:7" ht="15" customHeight="1">
      <c r="B4" s="436" t="s">
        <v>330</v>
      </c>
      <c r="C4" s="436"/>
      <c r="D4" s="436"/>
      <c r="E4" s="436"/>
      <c r="F4" s="436"/>
      <c r="G4" s="436"/>
    </row>
    <row r="5" spans="2:7" ht="30" customHeight="1">
      <c r="B5" s="444" t="s">
        <v>247</v>
      </c>
      <c r="C5" s="445"/>
      <c r="D5" s="334" t="s">
        <v>5</v>
      </c>
      <c r="E5" s="334" t="s">
        <v>6</v>
      </c>
      <c r="F5" s="334" t="s">
        <v>166</v>
      </c>
      <c r="G5" s="338" t="s">
        <v>16</v>
      </c>
    </row>
    <row r="6" spans="2:9" ht="15">
      <c r="B6" s="446">
        <v>2010</v>
      </c>
      <c r="C6" s="49" t="s">
        <v>167</v>
      </c>
      <c r="D6" s="50">
        <v>10.696249</v>
      </c>
      <c r="E6" s="50">
        <v>17.459736</v>
      </c>
      <c r="F6" s="50">
        <v>1.243938</v>
      </c>
      <c r="G6" s="50">
        <f aca="true" t="shared" si="0" ref="G6:G44">SUM(D6:F6)</f>
        <v>29.399923</v>
      </c>
      <c r="I6" s="51"/>
    </row>
    <row r="7" spans="2:9" ht="15">
      <c r="B7" s="446"/>
      <c r="C7" s="49" t="s">
        <v>168</v>
      </c>
      <c r="D7" s="50">
        <v>10.856265</v>
      </c>
      <c r="E7" s="50">
        <v>18.748749</v>
      </c>
      <c r="F7" s="50">
        <v>1.268417</v>
      </c>
      <c r="G7" s="50">
        <f t="shared" si="0"/>
        <v>30.873431</v>
      </c>
      <c r="H7" s="51"/>
      <c r="I7" s="51"/>
    </row>
    <row r="8" spans="2:9" ht="15">
      <c r="B8" s="446"/>
      <c r="C8" s="49" t="s">
        <v>169</v>
      </c>
      <c r="D8" s="50">
        <v>11.099061</v>
      </c>
      <c r="E8" s="50">
        <v>19.59632</v>
      </c>
      <c r="F8" s="50">
        <v>1.289701</v>
      </c>
      <c r="G8" s="50">
        <f t="shared" si="0"/>
        <v>31.985082</v>
      </c>
      <c r="H8" s="51"/>
      <c r="I8" s="51"/>
    </row>
    <row r="9" spans="2:9" ht="15">
      <c r="B9" s="446"/>
      <c r="C9" s="49" t="s">
        <v>170</v>
      </c>
      <c r="D9" s="50">
        <v>11.57221</v>
      </c>
      <c r="E9" s="50">
        <v>20.58097</v>
      </c>
      <c r="F9" s="50">
        <v>1.315531</v>
      </c>
      <c r="G9" s="50">
        <f t="shared" si="0"/>
        <v>33.468711</v>
      </c>
      <c r="H9" s="51"/>
      <c r="I9" s="51"/>
    </row>
    <row r="10" spans="2:9" ht="15">
      <c r="B10" s="446">
        <v>2011</v>
      </c>
      <c r="C10" s="49" t="s">
        <v>167</v>
      </c>
      <c r="D10" s="50">
        <v>11.348066</v>
      </c>
      <c r="E10" s="50">
        <v>21.413497</v>
      </c>
      <c r="F10" s="50">
        <v>1.342601</v>
      </c>
      <c r="G10" s="50">
        <f t="shared" si="0"/>
        <v>34.104164</v>
      </c>
      <c r="H10" s="51"/>
      <c r="I10" s="51"/>
    </row>
    <row r="11" spans="2:9" ht="15">
      <c r="B11" s="446"/>
      <c r="C11" s="49" t="s">
        <v>168</v>
      </c>
      <c r="D11" s="50">
        <v>11.418944</v>
      </c>
      <c r="E11" s="50">
        <v>22.322292</v>
      </c>
      <c r="F11" s="50">
        <v>1.364697</v>
      </c>
      <c r="G11" s="50">
        <f t="shared" si="0"/>
        <v>35.105933</v>
      </c>
      <c r="H11" s="51"/>
      <c r="I11" s="51"/>
    </row>
    <row r="12" spans="2:9" ht="15">
      <c r="B12" s="446"/>
      <c r="C12" s="49" t="s">
        <v>169</v>
      </c>
      <c r="D12" s="50">
        <v>11.856792</v>
      </c>
      <c r="E12" s="50">
        <v>22.949356</v>
      </c>
      <c r="F12" s="50">
        <v>1.390361</v>
      </c>
      <c r="G12" s="50">
        <f t="shared" si="0"/>
        <v>36.196509</v>
      </c>
      <c r="H12" s="51"/>
      <c r="I12" s="51"/>
    </row>
    <row r="13" spans="2:9" ht="15">
      <c r="B13" s="446"/>
      <c r="C13" s="49" t="s">
        <v>170</v>
      </c>
      <c r="D13" s="50">
        <v>12.068522</v>
      </c>
      <c r="E13" s="50">
        <v>23.500337</v>
      </c>
      <c r="F13" s="50">
        <v>1.411388</v>
      </c>
      <c r="G13" s="50">
        <f t="shared" si="0"/>
        <v>36.980247</v>
      </c>
      <c r="H13" s="51"/>
      <c r="I13" s="51"/>
    </row>
    <row r="14" spans="2:9" ht="15">
      <c r="B14" s="446">
        <v>2012</v>
      </c>
      <c r="C14" s="49" t="s">
        <v>167</v>
      </c>
      <c r="D14" s="50">
        <v>12.126813</v>
      </c>
      <c r="E14" s="50">
        <v>23.649545</v>
      </c>
      <c r="F14" s="50">
        <v>1.437315</v>
      </c>
      <c r="G14" s="50">
        <f t="shared" si="0"/>
        <v>37.213673</v>
      </c>
      <c r="H14" s="51"/>
      <c r="I14" s="51"/>
    </row>
    <row r="15" spans="2:9" ht="15">
      <c r="B15" s="446"/>
      <c r="C15" s="49" t="s">
        <v>168</v>
      </c>
      <c r="D15" s="50">
        <v>12.205284</v>
      </c>
      <c r="E15" s="50">
        <v>23.865977</v>
      </c>
      <c r="F15" s="50">
        <v>1.459744</v>
      </c>
      <c r="G15" s="50">
        <f t="shared" si="0"/>
        <v>37.531005</v>
      </c>
      <c r="I15" s="51"/>
    </row>
    <row r="16" spans="2:9" ht="15">
      <c r="B16" s="446"/>
      <c r="C16" s="49" t="s">
        <v>169</v>
      </c>
      <c r="D16" s="50">
        <v>12.351564</v>
      </c>
      <c r="E16" s="50">
        <v>24.153355</v>
      </c>
      <c r="F16" s="50">
        <v>1.482513</v>
      </c>
      <c r="G16" s="50">
        <f t="shared" si="0"/>
        <v>37.987432</v>
      </c>
      <c r="H16" s="51"/>
      <c r="I16" s="51"/>
    </row>
    <row r="17" spans="2:9" ht="15">
      <c r="B17" s="446"/>
      <c r="C17" s="49" t="s">
        <v>170</v>
      </c>
      <c r="D17" s="50">
        <v>12.442992</v>
      </c>
      <c r="E17" s="50">
        <v>24.527458</v>
      </c>
      <c r="F17" s="50">
        <v>1.503317</v>
      </c>
      <c r="G17" s="50">
        <f t="shared" si="0"/>
        <v>38.473767</v>
      </c>
      <c r="I17" s="51"/>
    </row>
    <row r="18" spans="2:9" ht="15">
      <c r="B18" s="446">
        <v>2013</v>
      </c>
      <c r="C18" s="49" t="s">
        <v>167</v>
      </c>
      <c r="D18" s="50">
        <v>12.570269</v>
      </c>
      <c r="E18" s="50">
        <v>24.849233</v>
      </c>
      <c r="F18" s="50">
        <v>1.528741</v>
      </c>
      <c r="G18" s="50">
        <f t="shared" si="0"/>
        <v>38.948243</v>
      </c>
      <c r="H18" s="51"/>
      <c r="I18" s="51"/>
    </row>
    <row r="19" spans="2:9" ht="15">
      <c r="B19" s="446"/>
      <c r="C19" s="49" t="s">
        <v>168</v>
      </c>
      <c r="D19" s="50">
        <v>12.758915</v>
      </c>
      <c r="E19" s="50">
        <v>25.163385</v>
      </c>
      <c r="F19" s="50">
        <v>1.555515</v>
      </c>
      <c r="G19" s="50">
        <f t="shared" si="0"/>
        <v>39.477815</v>
      </c>
      <c r="H19" s="51"/>
      <c r="I19" s="51"/>
    </row>
    <row r="20" spans="2:9" ht="15">
      <c r="B20" s="446"/>
      <c r="C20" s="49" t="s">
        <v>169</v>
      </c>
      <c r="D20" s="50">
        <v>13.572401</v>
      </c>
      <c r="E20" s="50">
        <v>25.479681</v>
      </c>
      <c r="F20" s="50">
        <v>1.578004</v>
      </c>
      <c r="G20" s="50">
        <f t="shared" si="0"/>
        <v>40.630086</v>
      </c>
      <c r="H20" s="51"/>
      <c r="I20" s="51"/>
    </row>
    <row r="21" spans="2:9" ht="15">
      <c r="B21" s="446"/>
      <c r="C21" s="49" t="s">
        <v>170</v>
      </c>
      <c r="D21" s="50">
        <v>14.277908</v>
      </c>
      <c r="E21" s="50">
        <v>25.781974</v>
      </c>
      <c r="F21" s="50">
        <v>1.599267</v>
      </c>
      <c r="G21" s="50">
        <f t="shared" si="0"/>
        <v>41.659149</v>
      </c>
      <c r="H21" s="51"/>
      <c r="I21" s="51"/>
    </row>
    <row r="22" spans="2:9" ht="15">
      <c r="B22" s="446">
        <v>2014</v>
      </c>
      <c r="C22" s="49" t="s">
        <v>167</v>
      </c>
      <c r="D22" s="50">
        <v>15.094734</v>
      </c>
      <c r="E22" s="50">
        <v>26.05277</v>
      </c>
      <c r="F22" s="50">
        <v>1.62289</v>
      </c>
      <c r="G22" s="50">
        <f t="shared" si="0"/>
        <v>42.770393999999996</v>
      </c>
      <c r="H22" s="51"/>
      <c r="I22" s="51"/>
    </row>
    <row r="23" spans="2:9" ht="15">
      <c r="B23" s="446"/>
      <c r="C23" s="49" t="s">
        <v>168</v>
      </c>
      <c r="D23" s="50">
        <v>14.500388</v>
      </c>
      <c r="E23" s="50">
        <v>27.598786</v>
      </c>
      <c r="F23" s="50">
        <v>1.649058</v>
      </c>
      <c r="G23" s="50">
        <f t="shared" si="0"/>
        <v>43.748231999999994</v>
      </c>
      <c r="I23" s="51"/>
    </row>
    <row r="24" spans="2:9" ht="15">
      <c r="B24" s="446"/>
      <c r="C24" s="49" t="s">
        <v>169</v>
      </c>
      <c r="D24" s="50">
        <v>16.21291</v>
      </c>
      <c r="E24" s="50">
        <v>27.047056</v>
      </c>
      <c r="F24" s="50">
        <v>1.672592</v>
      </c>
      <c r="G24" s="50">
        <f t="shared" si="0"/>
        <v>44.93255800000001</v>
      </c>
      <c r="H24" s="51"/>
      <c r="I24" s="51"/>
    </row>
    <row r="25" spans="2:9" ht="15">
      <c r="B25" s="446"/>
      <c r="C25" s="49" t="s">
        <v>170</v>
      </c>
      <c r="D25" s="50">
        <v>15.644313</v>
      </c>
      <c r="E25" s="50">
        <v>28.942135</v>
      </c>
      <c r="F25" s="50">
        <v>1.69169</v>
      </c>
      <c r="G25" s="50">
        <f t="shared" si="0"/>
        <v>46.278138000000006</v>
      </c>
      <c r="I25" s="51"/>
    </row>
    <row r="26" spans="2:9" ht="15">
      <c r="B26" s="446">
        <v>2015</v>
      </c>
      <c r="C26" s="49" t="s">
        <v>167</v>
      </c>
      <c r="D26" s="50">
        <v>18.031288</v>
      </c>
      <c r="E26" s="50">
        <v>28.372356</v>
      </c>
      <c r="F26" s="50">
        <v>1.720231</v>
      </c>
      <c r="G26" s="50">
        <f t="shared" si="0"/>
        <v>48.123875</v>
      </c>
      <c r="H26" s="51"/>
      <c r="I26" s="51"/>
    </row>
    <row r="27" spans="2:9" ht="15">
      <c r="B27" s="446"/>
      <c r="C27" s="49" t="s">
        <v>168</v>
      </c>
      <c r="D27" s="50">
        <v>18.98478</v>
      </c>
      <c r="E27" s="50">
        <v>28.890589</v>
      </c>
      <c r="F27" s="50">
        <v>1.744597</v>
      </c>
      <c r="G27" s="50">
        <f t="shared" si="0"/>
        <v>49.619966</v>
      </c>
      <c r="H27" s="51"/>
      <c r="I27" s="51"/>
    </row>
    <row r="28" spans="2:9" ht="15">
      <c r="B28" s="446"/>
      <c r="C28" s="49" t="s">
        <v>169</v>
      </c>
      <c r="D28" s="50">
        <v>19.426786</v>
      </c>
      <c r="E28" s="50">
        <v>29.467445</v>
      </c>
      <c r="F28" s="50">
        <v>1.767028</v>
      </c>
      <c r="G28" s="50">
        <f t="shared" si="0"/>
        <v>50.66125900000001</v>
      </c>
      <c r="H28" s="51"/>
      <c r="I28" s="51"/>
    </row>
    <row r="29" spans="2:9" ht="15">
      <c r="B29" s="446"/>
      <c r="C29" s="49" t="s">
        <v>170</v>
      </c>
      <c r="D29" s="50">
        <v>19.942949</v>
      </c>
      <c r="E29" s="50">
        <v>29.855002</v>
      </c>
      <c r="F29" s="50">
        <v>1.784894</v>
      </c>
      <c r="G29" s="50">
        <f t="shared" si="0"/>
        <v>51.582845</v>
      </c>
      <c r="H29" s="51"/>
      <c r="I29" s="51"/>
    </row>
    <row r="30" spans="2:8" ht="15">
      <c r="B30" s="446">
        <v>2016</v>
      </c>
      <c r="C30" s="49" t="s">
        <v>167</v>
      </c>
      <c r="D30" s="50">
        <v>19.903583</v>
      </c>
      <c r="E30" s="50">
        <v>30.217467</v>
      </c>
      <c r="F30" s="50">
        <v>1.788688</v>
      </c>
      <c r="G30" s="50">
        <f t="shared" si="0"/>
        <v>51.909738</v>
      </c>
      <c r="H30" s="51"/>
    </row>
    <row r="31" spans="2:7" ht="15">
      <c r="B31" s="446"/>
      <c r="C31" s="49" t="s">
        <v>168</v>
      </c>
      <c r="D31" s="52">
        <v>19.432936</v>
      </c>
      <c r="E31" s="52">
        <v>32.058575</v>
      </c>
      <c r="F31" s="52">
        <v>1.810347</v>
      </c>
      <c r="G31" s="50">
        <f t="shared" si="0"/>
        <v>53.301858</v>
      </c>
    </row>
    <row r="32" spans="2:8" ht="15">
      <c r="B32" s="446"/>
      <c r="C32" s="49" t="s">
        <v>169</v>
      </c>
      <c r="D32" s="50">
        <v>20.506811</v>
      </c>
      <c r="E32" s="50">
        <v>32.40035</v>
      </c>
      <c r="F32" s="50">
        <v>1.831558</v>
      </c>
      <c r="G32" s="50">
        <f t="shared" si="0"/>
        <v>54.738719</v>
      </c>
      <c r="H32" s="51"/>
    </row>
    <row r="33" spans="2:7" ht="15">
      <c r="B33" s="446"/>
      <c r="C33" s="49" t="s">
        <v>170</v>
      </c>
      <c r="D33" s="50">
        <v>22.240045</v>
      </c>
      <c r="E33" s="50">
        <v>32.702983</v>
      </c>
      <c r="F33" s="50">
        <v>1.851612</v>
      </c>
      <c r="G33" s="50">
        <f t="shared" si="0"/>
        <v>56.79464</v>
      </c>
    </row>
    <row r="34" spans="2:8" ht="15">
      <c r="B34" s="446">
        <v>2017</v>
      </c>
      <c r="C34" s="49" t="s">
        <v>167</v>
      </c>
      <c r="D34" s="50">
        <v>23.512241</v>
      </c>
      <c r="E34" s="50">
        <v>34.067017</v>
      </c>
      <c r="F34" s="50">
        <v>1.874765</v>
      </c>
      <c r="G34" s="50">
        <f t="shared" si="0"/>
        <v>59.45402299999999</v>
      </c>
      <c r="H34" s="51"/>
    </row>
    <row r="35" spans="2:8" ht="15">
      <c r="B35" s="446"/>
      <c r="C35" s="49" t="s">
        <v>168</v>
      </c>
      <c r="D35" s="52">
        <v>25.09062</v>
      </c>
      <c r="E35" s="52">
        <v>34.592431</v>
      </c>
      <c r="F35" s="52">
        <v>1.896456</v>
      </c>
      <c r="G35" s="50">
        <f t="shared" si="0"/>
        <v>61.579507</v>
      </c>
      <c r="H35" s="51"/>
    </row>
    <row r="36" spans="2:8" ht="15">
      <c r="B36" s="446"/>
      <c r="C36" s="49" t="s">
        <v>169</v>
      </c>
      <c r="D36" s="52">
        <v>23.46967</v>
      </c>
      <c r="E36" s="52">
        <v>37.643487</v>
      </c>
      <c r="F36" s="52">
        <v>1.918783</v>
      </c>
      <c r="G36" s="50">
        <f t="shared" si="0"/>
        <v>63.03194</v>
      </c>
      <c r="H36" s="51"/>
    </row>
    <row r="37" spans="2:8" ht="15">
      <c r="B37" s="446"/>
      <c r="C37" s="49" t="s">
        <v>170</v>
      </c>
      <c r="D37" s="52">
        <v>24.803967</v>
      </c>
      <c r="E37" s="52">
        <v>37.926366</v>
      </c>
      <c r="F37" s="52">
        <v>1.942002</v>
      </c>
      <c r="G37" s="50">
        <f t="shared" si="0"/>
        <v>64.672335</v>
      </c>
      <c r="H37" s="51"/>
    </row>
    <row r="38" spans="2:8" ht="15">
      <c r="B38" s="53">
        <v>2018</v>
      </c>
      <c r="C38" s="49" t="s">
        <v>167</v>
      </c>
      <c r="D38" s="52">
        <v>25.956914</v>
      </c>
      <c r="E38" s="52">
        <v>38.215589</v>
      </c>
      <c r="F38" s="52">
        <v>1.964627</v>
      </c>
      <c r="G38" s="50">
        <f t="shared" si="0"/>
        <v>66.13713</v>
      </c>
      <c r="H38" s="51"/>
    </row>
    <row r="39" spans="2:7" ht="15">
      <c r="B39" s="53"/>
      <c r="C39" s="49" t="s">
        <v>168</v>
      </c>
      <c r="D39" s="52">
        <v>27.947795</v>
      </c>
      <c r="E39" s="52">
        <v>38.511412</v>
      </c>
      <c r="F39" s="52">
        <v>1.988526</v>
      </c>
      <c r="G39" s="50">
        <f t="shared" si="0"/>
        <v>68.44773299999999</v>
      </c>
    </row>
    <row r="40" spans="3:7" ht="15">
      <c r="C40" s="49" t="s">
        <v>169</v>
      </c>
      <c r="D40" s="52">
        <v>27.161744</v>
      </c>
      <c r="E40" s="52">
        <v>41.347186</v>
      </c>
      <c r="F40" s="52">
        <v>2.031962</v>
      </c>
      <c r="G40" s="50">
        <f t="shared" si="0"/>
        <v>70.54089199999999</v>
      </c>
    </row>
    <row r="41" spans="3:7" ht="15">
      <c r="C41" s="49" t="s">
        <v>170</v>
      </c>
      <c r="D41" s="52">
        <v>28.232793</v>
      </c>
      <c r="E41" s="52">
        <v>41.51028</v>
      </c>
      <c r="F41" s="52">
        <v>2.052832</v>
      </c>
      <c r="G41" s="50">
        <f t="shared" si="0"/>
        <v>71.795905</v>
      </c>
    </row>
    <row r="42" spans="2:7" ht="15">
      <c r="B42" s="53">
        <v>2019</v>
      </c>
      <c r="C42" s="49" t="s">
        <v>167</v>
      </c>
      <c r="D42" s="52">
        <v>29.337687</v>
      </c>
      <c r="E42" s="52">
        <v>41.680925</v>
      </c>
      <c r="F42" s="52">
        <v>2.073794</v>
      </c>
      <c r="G42" s="50">
        <f t="shared" si="0"/>
        <v>73.09240600000001</v>
      </c>
    </row>
    <row r="43" spans="2:7" ht="15">
      <c r="B43" s="53"/>
      <c r="C43" s="49" t="s">
        <v>168</v>
      </c>
      <c r="D43" s="52">
        <v>30.540177</v>
      </c>
      <c r="E43" s="52">
        <v>41.860358</v>
      </c>
      <c r="F43" s="52">
        <v>2.097064</v>
      </c>
      <c r="G43" s="50">
        <f t="shared" si="0"/>
        <v>74.497599</v>
      </c>
    </row>
    <row r="44" spans="2:7" ht="15">
      <c r="B44" s="53"/>
      <c r="C44" s="49" t="s">
        <v>169</v>
      </c>
      <c r="D44" s="52">
        <v>30.431947</v>
      </c>
      <c r="E44" s="52">
        <v>43.725675</v>
      </c>
      <c r="F44" s="52">
        <v>2.121849</v>
      </c>
      <c r="G44" s="50">
        <f t="shared" si="0"/>
        <v>76.279471</v>
      </c>
    </row>
    <row r="45" spans="2:7" ht="15">
      <c r="B45" s="53"/>
      <c r="C45" s="49" t="s">
        <v>170</v>
      </c>
      <c r="D45" s="52">
        <v>29.724298</v>
      </c>
      <c r="E45" s="52">
        <v>45.574264</v>
      </c>
      <c r="F45" s="52">
        <v>2.143999</v>
      </c>
      <c r="G45" s="50">
        <f>SUM(D45:F45)</f>
        <v>77.442561</v>
      </c>
    </row>
    <row r="46" spans="2:7" ht="15">
      <c r="B46" s="53"/>
      <c r="C46" s="49"/>
      <c r="D46" s="52"/>
      <c r="E46" s="52"/>
      <c r="F46" s="52"/>
      <c r="G46" s="50"/>
    </row>
    <row r="47" spans="2:7" ht="15">
      <c r="B47" s="53"/>
      <c r="C47" s="49"/>
      <c r="D47" s="52"/>
      <c r="E47" s="52"/>
      <c r="F47" s="52"/>
      <c r="G47" s="50"/>
    </row>
    <row r="48" spans="2:7" ht="15">
      <c r="B48" s="53"/>
      <c r="C48" s="49"/>
      <c r="D48" s="52"/>
      <c r="E48" s="52"/>
      <c r="F48" s="52"/>
      <c r="G48" s="50"/>
    </row>
    <row r="49" spans="2:7" ht="15">
      <c r="B49" s="53"/>
      <c r="C49" s="49"/>
      <c r="D49" s="52"/>
      <c r="E49" s="52"/>
      <c r="F49" s="52"/>
      <c r="G49" s="50"/>
    </row>
    <row r="50" ht="15">
      <c r="B50" s="20" t="s">
        <v>155</v>
      </c>
    </row>
    <row r="51" ht="15">
      <c r="B51" s="20" t="s">
        <v>109</v>
      </c>
    </row>
  </sheetData>
  <sheetProtection/>
  <mergeCells count="14">
    <mergeCell ref="B32:B33"/>
    <mergeCell ref="B18:B21"/>
    <mergeCell ref="B22:B25"/>
    <mergeCell ref="B26:B27"/>
    <mergeCell ref="B3:G3"/>
    <mergeCell ref="B34:B37"/>
    <mergeCell ref="B28:B29"/>
    <mergeCell ref="B30:B31"/>
    <mergeCell ref="B2:G2"/>
    <mergeCell ref="B5:C5"/>
    <mergeCell ref="B6:B9"/>
    <mergeCell ref="B10:B13"/>
    <mergeCell ref="B14:B17"/>
    <mergeCell ref="B4:G4"/>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34"/>
  <sheetViews>
    <sheetView showGridLines="0" showRowColHeaders="0" zoomScalePageLayoutView="0" workbookViewId="0" topLeftCell="A1">
      <pane ySplit="7" topLeftCell="A8" activePane="bottomLeft" state="frozen"/>
      <selection pane="topLeft" activeCell="A1" sqref="A1:J1"/>
      <selection pane="bottomLeft" activeCell="K18" sqref="K18"/>
    </sheetView>
  </sheetViews>
  <sheetFormatPr defaultColWidth="11.421875" defaultRowHeight="15"/>
  <cols>
    <col min="1" max="1" width="11.421875" style="58" customWidth="1"/>
    <col min="2" max="2" width="21.421875" style="58" customWidth="1"/>
    <col min="3" max="3" width="13.140625" style="58" customWidth="1"/>
    <col min="4" max="4" width="10.8515625" style="58" customWidth="1"/>
    <col min="5" max="6" width="11.421875" style="58" customWidth="1"/>
    <col min="7" max="7" width="13.28125" style="58" customWidth="1"/>
    <col min="8" max="10" width="11.421875" style="58" customWidth="1"/>
    <col min="11" max="11" width="13.7109375" style="58" customWidth="1"/>
    <col min="12" max="14" width="11.421875" style="58" customWidth="1"/>
    <col min="15" max="15" width="13.28125" style="58" customWidth="1"/>
    <col min="16" max="18" width="11.421875" style="58" customWidth="1"/>
    <col min="19" max="19" width="11.7109375" style="58" bestFit="1" customWidth="1"/>
    <col min="20" max="16384" width="11.421875" style="58" customWidth="1"/>
  </cols>
  <sheetData>
    <row r="1" spans="1:2" ht="15">
      <c r="A1" s="37"/>
      <c r="B1" s="48"/>
    </row>
    <row r="2" spans="1:2" ht="14.25">
      <c r="A2" s="40"/>
      <c r="B2" s="48"/>
    </row>
    <row r="3" spans="2:20" ht="15">
      <c r="B3" s="432" t="s">
        <v>270</v>
      </c>
      <c r="C3" s="432"/>
      <c r="D3" s="432"/>
      <c r="E3" s="432"/>
      <c r="F3" s="432"/>
      <c r="G3" s="432"/>
      <c r="H3" s="59"/>
      <c r="I3" s="432" t="s">
        <v>279</v>
      </c>
      <c r="J3" s="432"/>
      <c r="K3" s="432"/>
      <c r="L3" s="432"/>
      <c r="M3" s="432"/>
      <c r="N3" s="60"/>
      <c r="O3" s="60"/>
      <c r="P3" s="60"/>
      <c r="Q3" s="60"/>
      <c r="R3" s="60"/>
      <c r="S3" s="60"/>
      <c r="T3" s="60"/>
    </row>
    <row r="4" spans="2:20" ht="15">
      <c r="B4" s="450" t="s">
        <v>410</v>
      </c>
      <c r="C4" s="451"/>
      <c r="D4" s="451"/>
      <c r="E4" s="451"/>
      <c r="F4" s="451"/>
      <c r="G4" s="451"/>
      <c r="H4" s="59"/>
      <c r="I4" s="450" t="s">
        <v>411</v>
      </c>
      <c r="J4" s="451"/>
      <c r="K4" s="451"/>
      <c r="L4" s="451"/>
      <c r="M4" s="451"/>
      <c r="N4" s="60"/>
      <c r="O4" s="60"/>
      <c r="P4" s="60"/>
      <c r="Q4" s="60"/>
      <c r="R4" s="60"/>
      <c r="S4" s="60"/>
      <c r="T4" s="60"/>
    </row>
    <row r="5" spans="2:20" ht="15">
      <c r="B5" s="451" t="s">
        <v>15</v>
      </c>
      <c r="C5" s="451"/>
      <c r="D5" s="451"/>
      <c r="E5" s="451"/>
      <c r="F5" s="451"/>
      <c r="G5" s="451"/>
      <c r="H5" s="59"/>
      <c r="I5" s="451" t="s">
        <v>15</v>
      </c>
      <c r="J5" s="451"/>
      <c r="K5" s="451"/>
      <c r="L5" s="451"/>
      <c r="M5" s="451"/>
      <c r="N5" s="60"/>
      <c r="O5" s="60"/>
      <c r="P5" s="60"/>
      <c r="Q5" s="60"/>
      <c r="R5" s="60"/>
      <c r="S5" s="60"/>
      <c r="T5" s="60"/>
    </row>
    <row r="6" spans="2:20" ht="15" customHeight="1">
      <c r="B6" s="449" t="s">
        <v>7</v>
      </c>
      <c r="C6" s="449">
        <v>2018</v>
      </c>
      <c r="D6" s="449">
        <v>2019</v>
      </c>
      <c r="E6" s="449" t="s">
        <v>278</v>
      </c>
      <c r="F6" s="449"/>
      <c r="G6" s="449" t="s">
        <v>271</v>
      </c>
      <c r="H6" s="59"/>
      <c r="I6" s="449" t="s">
        <v>163</v>
      </c>
      <c r="J6" s="449" t="s">
        <v>223</v>
      </c>
      <c r="K6" s="449"/>
      <c r="L6" s="449" t="s">
        <v>218</v>
      </c>
      <c r="M6" s="449"/>
      <c r="N6" s="61"/>
      <c r="O6" s="61"/>
      <c r="P6" s="62"/>
      <c r="Q6" s="62"/>
      <c r="R6" s="61"/>
      <c r="S6" s="63"/>
      <c r="T6" s="62"/>
    </row>
    <row r="7" spans="2:20" ht="27">
      <c r="B7" s="449"/>
      <c r="C7" s="449"/>
      <c r="D7" s="449"/>
      <c r="E7" s="339" t="s">
        <v>272</v>
      </c>
      <c r="F7" s="339" t="s">
        <v>273</v>
      </c>
      <c r="G7" s="449"/>
      <c r="H7" s="59"/>
      <c r="I7" s="449"/>
      <c r="J7" s="339" t="s">
        <v>171</v>
      </c>
      <c r="K7" s="339" t="s">
        <v>280</v>
      </c>
      <c r="L7" s="339" t="s">
        <v>171</v>
      </c>
      <c r="M7" s="339" t="s">
        <v>280</v>
      </c>
      <c r="N7" s="64"/>
      <c r="O7" s="64"/>
      <c r="P7" s="65"/>
      <c r="Q7" s="65"/>
      <c r="R7" s="62"/>
      <c r="S7" s="62"/>
      <c r="T7" s="62"/>
    </row>
    <row r="8" spans="2:20" ht="15" customHeight="1">
      <c r="B8" s="264" t="s">
        <v>274</v>
      </c>
      <c r="C8" s="265">
        <f>C9+C14</f>
        <v>444508.785706</v>
      </c>
      <c r="D8" s="265">
        <f>D9+D14</f>
        <v>607157.420416</v>
      </c>
      <c r="E8" s="266">
        <f aca="true" t="shared" si="0" ref="E8:E14">D8-C8</f>
        <v>162648.63470999995</v>
      </c>
      <c r="F8" s="267">
        <f>((D8/C8)-1)*100</f>
        <v>36.59064566106831</v>
      </c>
      <c r="G8" s="268">
        <f aca="true" t="shared" si="1" ref="G8:G14">((D8/((C8*$G$16))-1)*100)</f>
        <v>31.79850320515647</v>
      </c>
      <c r="H8" s="66"/>
      <c r="I8" s="67">
        <v>2005</v>
      </c>
      <c r="J8" s="68">
        <v>24209.100000000002</v>
      </c>
      <c r="K8" s="69">
        <v>-17.925636819562175</v>
      </c>
      <c r="L8" s="68">
        <v>117614.05400000002</v>
      </c>
      <c r="M8" s="69">
        <v>2.2363654514075515</v>
      </c>
      <c r="N8" s="60"/>
      <c r="O8" s="60"/>
      <c r="P8" s="65"/>
      <c r="Q8" s="65"/>
      <c r="R8" s="62"/>
      <c r="S8" s="62"/>
      <c r="T8" s="70"/>
    </row>
    <row r="9" spans="2:20" ht="15">
      <c r="B9" s="251" t="s">
        <v>275</v>
      </c>
      <c r="C9" s="252">
        <f>SUM(C10:C13)</f>
        <v>437394.97566399997</v>
      </c>
      <c r="D9" s="252">
        <f>SUM(D10:D13)</f>
        <v>605741.030251</v>
      </c>
      <c r="E9" s="253">
        <f t="shared" si="0"/>
        <v>168346.054587</v>
      </c>
      <c r="F9" s="254">
        <f aca="true" t="shared" si="2" ref="F9:F14">((D9/C9)-1)*100</f>
        <v>38.48833753324155</v>
      </c>
      <c r="G9" s="255">
        <f t="shared" si="1"/>
        <v>33.6296165078759</v>
      </c>
      <c r="H9" s="66"/>
      <c r="I9" s="67">
        <v>2006</v>
      </c>
      <c r="J9" s="68">
        <v>26177.631</v>
      </c>
      <c r="K9" s="69">
        <v>4.3442324130452015</v>
      </c>
      <c r="L9" s="68">
        <v>137980.43</v>
      </c>
      <c r="M9" s="69">
        <v>13.20745459255832</v>
      </c>
      <c r="N9" s="60"/>
      <c r="O9" s="60"/>
      <c r="P9" s="65"/>
      <c r="Q9" s="65"/>
      <c r="R9" s="62"/>
      <c r="S9" s="62"/>
      <c r="T9" s="70"/>
    </row>
    <row r="10" spans="2:20" ht="15">
      <c r="B10" s="71" t="s">
        <v>276</v>
      </c>
      <c r="C10" s="72">
        <v>32613.255922999997</v>
      </c>
      <c r="D10" s="72">
        <v>40498.25092200001</v>
      </c>
      <c r="E10" s="72">
        <f t="shared" si="0"/>
        <v>7884.99499900001</v>
      </c>
      <c r="F10" s="73">
        <f t="shared" si="2"/>
        <v>24.17727018000444</v>
      </c>
      <c r="G10" s="74">
        <f t="shared" si="1"/>
        <v>19.820638248082556</v>
      </c>
      <c r="H10" s="66"/>
      <c r="I10" s="67">
        <v>2007</v>
      </c>
      <c r="J10" s="68">
        <v>21596.095999999998</v>
      </c>
      <c r="K10" s="69">
        <v>-20.649434994998263</v>
      </c>
      <c r="L10" s="68">
        <v>155410.892</v>
      </c>
      <c r="M10" s="69">
        <v>8.335071621992295</v>
      </c>
      <c r="N10" s="60"/>
      <c r="O10" s="60"/>
      <c r="P10" s="65"/>
      <c r="Q10" s="65"/>
      <c r="R10" s="62"/>
      <c r="S10" s="62"/>
      <c r="T10" s="70"/>
    </row>
    <row r="11" spans="2:20" ht="15">
      <c r="B11" s="71" t="s">
        <v>277</v>
      </c>
      <c r="C11" s="72">
        <v>393849.570157</v>
      </c>
      <c r="D11" s="72">
        <v>553980.7439819999</v>
      </c>
      <c r="E11" s="75">
        <f t="shared" si="0"/>
        <v>160131.17382499995</v>
      </c>
      <c r="F11" s="73">
        <f t="shared" si="2"/>
        <v>40.657953177698516</v>
      </c>
      <c r="G11" s="74">
        <f t="shared" si="1"/>
        <v>35.72311341673067</v>
      </c>
      <c r="H11" s="66"/>
      <c r="I11" s="67">
        <v>2008</v>
      </c>
      <c r="J11" s="68">
        <v>19693.584000000003</v>
      </c>
      <c r="K11" s="69">
        <v>-13.255174586101093</v>
      </c>
      <c r="L11" s="68">
        <v>179595.907</v>
      </c>
      <c r="M11" s="69">
        <v>9.928182735179814</v>
      </c>
      <c r="N11" s="60"/>
      <c r="O11" s="60"/>
      <c r="P11" s="65"/>
      <c r="Q11" s="65"/>
      <c r="R11" s="62"/>
      <c r="S11" s="62"/>
      <c r="T11" s="70"/>
    </row>
    <row r="12" spans="2:20" ht="15">
      <c r="B12" s="71" t="s">
        <v>221</v>
      </c>
      <c r="C12" s="72">
        <v>8691.198155</v>
      </c>
      <c r="D12" s="72">
        <v>9326.187343999998</v>
      </c>
      <c r="E12" s="72">
        <f t="shared" si="0"/>
        <v>634.9891889999981</v>
      </c>
      <c r="F12" s="73">
        <f t="shared" si="2"/>
        <v>7.306117956069058</v>
      </c>
      <c r="G12" s="74">
        <f t="shared" si="1"/>
        <v>3.5413930647880676</v>
      </c>
      <c r="H12" s="66"/>
      <c r="I12" s="67">
        <v>2009</v>
      </c>
      <c r="J12" s="68">
        <v>30350.513328999998</v>
      </c>
      <c r="K12" s="69">
        <v>46.3604749534722</v>
      </c>
      <c r="L12" s="68">
        <v>180203.746016</v>
      </c>
      <c r="M12" s="69">
        <v>-4.709433471764834</v>
      </c>
      <c r="N12" s="60"/>
      <c r="O12" s="60"/>
      <c r="P12" s="65"/>
      <c r="Q12" s="65"/>
      <c r="R12" s="62"/>
      <c r="S12" s="62"/>
      <c r="T12" s="70"/>
    </row>
    <row r="13" spans="2:20" ht="15">
      <c r="B13" s="71" t="s">
        <v>449</v>
      </c>
      <c r="C13" s="72">
        <v>2240.951429</v>
      </c>
      <c r="D13" s="72">
        <v>1935.848003</v>
      </c>
      <c r="E13" s="72">
        <f t="shared" si="0"/>
        <v>-305.1034260000001</v>
      </c>
      <c r="F13" s="73">
        <f t="shared" si="2"/>
        <v>-13.614905796336208</v>
      </c>
      <c r="G13" s="74">
        <f t="shared" si="1"/>
        <v>-16.645638065649383</v>
      </c>
      <c r="H13" s="66"/>
      <c r="I13" s="67">
        <v>2010</v>
      </c>
      <c r="J13" s="68">
        <v>25931.954474</v>
      </c>
      <c r="K13" s="69">
        <v>-17.968267878502363</v>
      </c>
      <c r="L13" s="68">
        <v>187556.87400300003</v>
      </c>
      <c r="M13" s="69">
        <v>-0.07323145602220471</v>
      </c>
      <c r="N13" s="60"/>
      <c r="O13" s="60"/>
      <c r="P13" s="65"/>
      <c r="Q13" s="65"/>
      <c r="R13" s="62"/>
      <c r="S13" s="62"/>
      <c r="T13" s="70"/>
    </row>
    <row r="14" spans="2:20" ht="15">
      <c r="B14" s="263" t="s">
        <v>448</v>
      </c>
      <c r="C14" s="252">
        <v>7113.810042000001</v>
      </c>
      <c r="D14" s="252">
        <v>1416.390165</v>
      </c>
      <c r="E14" s="252">
        <f t="shared" si="0"/>
        <v>-5697.419877000001</v>
      </c>
      <c r="F14" s="254">
        <f t="shared" si="2"/>
        <v>-80.08957005264944</v>
      </c>
      <c r="G14" s="255">
        <f t="shared" si="1"/>
        <v>-80.78810702935364</v>
      </c>
      <c r="H14" s="66"/>
      <c r="I14" s="67">
        <v>2011</v>
      </c>
      <c r="J14" s="68">
        <v>25832.540637</v>
      </c>
      <c r="K14" s="69">
        <v>-3.665834932164347</v>
      </c>
      <c r="L14" s="68">
        <v>228720.226801</v>
      </c>
      <c r="M14" s="69">
        <v>17.928847468374798</v>
      </c>
      <c r="N14" s="60"/>
      <c r="O14" s="60"/>
      <c r="P14" s="65"/>
      <c r="Q14" s="65"/>
      <c r="R14" s="62"/>
      <c r="S14" s="62"/>
      <c r="T14" s="70"/>
    </row>
    <row r="15" spans="2:20" ht="15">
      <c r="B15" s="59"/>
      <c r="C15" s="59"/>
      <c r="D15" s="59"/>
      <c r="E15" s="59"/>
      <c r="F15" s="59"/>
      <c r="G15" s="59"/>
      <c r="H15" s="59"/>
      <c r="I15" s="67">
        <v>2012</v>
      </c>
      <c r="J15" s="68">
        <v>33909.960912</v>
      </c>
      <c r="K15" s="69">
        <v>26.08442104780082</v>
      </c>
      <c r="L15" s="68">
        <v>275059.41373699997</v>
      </c>
      <c r="M15" s="69">
        <v>15.510961975254322</v>
      </c>
      <c r="N15" s="60"/>
      <c r="O15" s="60"/>
      <c r="P15" s="65"/>
      <c r="Q15" s="65"/>
      <c r="R15" s="62"/>
      <c r="S15" s="62"/>
      <c r="T15" s="70"/>
    </row>
    <row r="16" spans="7:20" ht="15">
      <c r="G16" s="363">
        <v>1.0363596121304386</v>
      </c>
      <c r="H16" s="59"/>
      <c r="I16" s="67">
        <v>2013</v>
      </c>
      <c r="J16" s="68">
        <v>28239.726707999995</v>
      </c>
      <c r="K16" s="69">
        <v>-19.77511321252232</v>
      </c>
      <c r="L16" s="68">
        <v>264061.943594</v>
      </c>
      <c r="M16" s="69">
        <v>-7.518425478699909</v>
      </c>
      <c r="N16" s="60"/>
      <c r="O16" s="60"/>
      <c r="P16" s="65"/>
      <c r="Q16" s="65"/>
      <c r="R16" s="62"/>
      <c r="S16" s="62"/>
      <c r="T16" s="70"/>
    </row>
    <row r="17" spans="7:20" ht="18">
      <c r="G17" s="32"/>
      <c r="H17" s="32"/>
      <c r="I17" s="67">
        <v>2014</v>
      </c>
      <c r="J17" s="68">
        <v>36856.873223</v>
      </c>
      <c r="K17" s="69">
        <v>25.47202964574533</v>
      </c>
      <c r="L17" s="68">
        <v>238959.613919</v>
      </c>
      <c r="M17" s="69">
        <v>-13.002331009457635</v>
      </c>
      <c r="N17" s="76"/>
      <c r="O17" s="60"/>
      <c r="P17" s="65"/>
      <c r="Q17" s="65"/>
      <c r="R17" s="62"/>
      <c r="S17" s="62"/>
      <c r="T17" s="70"/>
    </row>
    <row r="18" spans="7:20" ht="18">
      <c r="G18" s="32"/>
      <c r="H18" s="32"/>
      <c r="I18" s="67">
        <v>2015</v>
      </c>
      <c r="J18" s="68">
        <v>35569.347550000006</v>
      </c>
      <c r="K18" s="69">
        <v>-6.049371822206173</v>
      </c>
      <c r="L18" s="68">
        <v>312640.039902</v>
      </c>
      <c r="M18" s="69">
        <v>27.368597776173264</v>
      </c>
      <c r="N18" s="76"/>
      <c r="O18" s="60"/>
      <c r="P18" s="65"/>
      <c r="Q18" s="65"/>
      <c r="R18" s="62"/>
      <c r="S18" s="62"/>
      <c r="T18" s="70"/>
    </row>
    <row r="19" spans="3:20" ht="18">
      <c r="C19" s="77"/>
      <c r="D19" s="78"/>
      <c r="F19" s="32"/>
      <c r="G19" s="32"/>
      <c r="H19" s="32"/>
      <c r="I19" s="67">
        <v>2016</v>
      </c>
      <c r="J19" s="68">
        <v>32736.774798000006</v>
      </c>
      <c r="K19" s="69">
        <v>-10.489253489033768</v>
      </c>
      <c r="L19" s="68">
        <v>341665.534934</v>
      </c>
      <c r="M19" s="69">
        <v>6.284947394189433</v>
      </c>
      <c r="N19" s="76"/>
      <c r="O19" s="60"/>
      <c r="P19" s="65"/>
      <c r="Q19" s="65"/>
      <c r="R19" s="62"/>
      <c r="S19" s="79"/>
      <c r="T19" s="70"/>
    </row>
    <row r="20" spans="3:20" ht="18">
      <c r="C20" s="77"/>
      <c r="D20" s="78"/>
      <c r="F20" s="32"/>
      <c r="G20" s="32"/>
      <c r="H20" s="32"/>
      <c r="I20" s="67">
        <v>2017</v>
      </c>
      <c r="J20" s="68">
        <v>37656.94368699999</v>
      </c>
      <c r="K20" s="69">
        <v>8.47595858959056</v>
      </c>
      <c r="L20" s="68">
        <v>426964.545392</v>
      </c>
      <c r="M20" s="69">
        <v>17.846030840004513</v>
      </c>
      <c r="N20" s="76"/>
      <c r="O20" s="60"/>
      <c r="P20" s="65"/>
      <c r="Q20" s="65"/>
      <c r="R20" s="62"/>
      <c r="S20" s="79"/>
      <c r="T20" s="70"/>
    </row>
    <row r="21" spans="2:16" ht="15" customHeight="1">
      <c r="B21" s="447" t="s">
        <v>446</v>
      </c>
      <c r="C21" s="448"/>
      <c r="D21" s="448"/>
      <c r="E21" s="448"/>
      <c r="F21" s="448"/>
      <c r="G21" s="32"/>
      <c r="H21" s="32"/>
      <c r="I21" s="67">
        <v>2018</v>
      </c>
      <c r="J21" s="68">
        <v>32613.255922999997</v>
      </c>
      <c r="K21" s="69">
        <v>-17.438744529422944</v>
      </c>
      <c r="L21" s="68">
        <v>393849.570157</v>
      </c>
      <c r="M21" s="69">
        <v>-12.064191395802792</v>
      </c>
      <c r="N21" s="80"/>
      <c r="O21" s="81"/>
      <c r="P21" s="82"/>
    </row>
    <row r="22" spans="2:16" ht="15" customHeight="1">
      <c r="B22" s="58" t="s">
        <v>447</v>
      </c>
      <c r="G22" s="32"/>
      <c r="H22" s="32"/>
      <c r="I22" s="67">
        <v>2019</v>
      </c>
      <c r="J22" s="68">
        <v>40498.25092200001</v>
      </c>
      <c r="K22" s="69">
        <v>19.820638248082556</v>
      </c>
      <c r="L22" s="68">
        <v>553980.7439819999</v>
      </c>
      <c r="M22" s="69">
        <v>35.72311341673067</v>
      </c>
      <c r="N22" s="80"/>
      <c r="O22" s="81"/>
      <c r="P22" s="82"/>
    </row>
    <row r="23" spans="7:16" ht="15" customHeight="1">
      <c r="G23" s="32"/>
      <c r="H23" s="32"/>
      <c r="I23" s="67"/>
      <c r="J23" s="68"/>
      <c r="K23" s="69"/>
      <c r="L23" s="68"/>
      <c r="M23" s="69"/>
      <c r="N23" s="80"/>
      <c r="O23" s="81"/>
      <c r="P23" s="82"/>
    </row>
    <row r="24" spans="2:16" ht="15" customHeight="1">
      <c r="B24" s="447" t="s">
        <v>235</v>
      </c>
      <c r="C24" s="448"/>
      <c r="D24" s="448"/>
      <c r="E24" s="448"/>
      <c r="F24" s="448"/>
      <c r="G24" s="32"/>
      <c r="H24" s="32"/>
      <c r="I24" s="452" t="s">
        <v>235</v>
      </c>
      <c r="J24" s="452"/>
      <c r="K24" s="452"/>
      <c r="L24" s="452"/>
      <c r="M24" s="452"/>
      <c r="N24" s="83"/>
      <c r="O24" s="81"/>
      <c r="P24" s="82"/>
    </row>
    <row r="25" spans="2:16" ht="18">
      <c r="B25" s="453" t="s">
        <v>155</v>
      </c>
      <c r="C25" s="453"/>
      <c r="D25" s="453"/>
      <c r="E25" s="453"/>
      <c r="F25" s="453"/>
      <c r="G25" s="453"/>
      <c r="H25" s="32"/>
      <c r="I25" s="453" t="s">
        <v>155</v>
      </c>
      <c r="J25" s="453"/>
      <c r="K25" s="453"/>
      <c r="L25" s="453"/>
      <c r="M25" s="453"/>
      <c r="N25" s="83"/>
      <c r="O25" s="81"/>
      <c r="P25" s="82"/>
    </row>
    <row r="26" spans="2:18" ht="27">
      <c r="B26" s="84" t="s">
        <v>109</v>
      </c>
      <c r="C26" s="24"/>
      <c r="D26" s="24"/>
      <c r="E26" s="24"/>
      <c r="F26" s="24"/>
      <c r="G26" s="32"/>
      <c r="H26" s="32"/>
      <c r="I26" s="84" t="s">
        <v>109</v>
      </c>
      <c r="J26" s="24"/>
      <c r="K26" s="24"/>
      <c r="L26" s="24"/>
      <c r="M26" s="24"/>
      <c r="N26" s="32"/>
      <c r="O26" s="32"/>
      <c r="P26" s="32"/>
      <c r="Q26" s="32"/>
      <c r="R26" s="32"/>
    </row>
    <row r="27" spans="3:18" ht="17.25" customHeight="1">
      <c r="C27" s="83"/>
      <c r="F27" s="32"/>
      <c r="G27" s="32"/>
      <c r="H27" s="32"/>
      <c r="J27" s="32"/>
      <c r="K27" s="32"/>
      <c r="L27" s="32"/>
      <c r="M27" s="32"/>
      <c r="N27" s="32"/>
      <c r="O27" s="32"/>
      <c r="P27" s="32"/>
      <c r="Q27" s="32"/>
      <c r="R27" s="32"/>
    </row>
    <row r="28" spans="3:18" ht="12.75" customHeight="1">
      <c r="C28" s="83"/>
      <c r="F28" s="32"/>
      <c r="G28" s="32"/>
      <c r="H28" s="32"/>
      <c r="J28" s="32"/>
      <c r="K28" s="32"/>
      <c r="L28" s="32"/>
      <c r="M28" s="32"/>
      <c r="N28" s="32"/>
      <c r="O28" s="32"/>
      <c r="P28" s="32"/>
      <c r="Q28" s="32"/>
      <c r="R28" s="32"/>
    </row>
    <row r="29" spans="2:18" ht="12.75" customHeight="1">
      <c r="B29" s="454"/>
      <c r="C29" s="454"/>
      <c r="D29" s="454"/>
      <c r="E29" s="454"/>
      <c r="F29" s="85"/>
      <c r="G29" s="32"/>
      <c r="H29" s="32"/>
      <c r="J29" s="32"/>
      <c r="K29" s="32"/>
      <c r="L29" s="32"/>
      <c r="M29" s="32"/>
      <c r="N29" s="85"/>
      <c r="O29" s="32"/>
      <c r="P29" s="32"/>
      <c r="Q29" s="32"/>
      <c r="R29" s="32"/>
    </row>
    <row r="30" spans="2:18" ht="12.75" customHeight="1">
      <c r="B30" s="86"/>
      <c r="C30" s="86"/>
      <c r="D30" s="86"/>
      <c r="E30" s="86"/>
      <c r="F30" s="85"/>
      <c r="G30" s="32"/>
      <c r="H30" s="32"/>
      <c r="J30" s="86"/>
      <c r="K30" s="86"/>
      <c r="L30" s="86"/>
      <c r="M30" s="86"/>
      <c r="N30" s="85"/>
      <c r="O30" s="32"/>
      <c r="P30" s="32"/>
      <c r="Q30" s="32"/>
      <c r="R30" s="32"/>
    </row>
    <row r="31" spans="2:18" ht="15" customHeight="1">
      <c r="B31" s="86"/>
      <c r="C31" s="86"/>
      <c r="D31" s="86"/>
      <c r="E31" s="86"/>
      <c r="F31" s="86"/>
      <c r="G31" s="32"/>
      <c r="H31" s="32"/>
      <c r="J31" s="86"/>
      <c r="K31" s="86"/>
      <c r="L31" s="86"/>
      <c r="M31" s="86"/>
      <c r="N31" s="87"/>
      <c r="O31" s="32"/>
      <c r="P31" s="32"/>
      <c r="Q31" s="32"/>
      <c r="R31" s="32"/>
    </row>
    <row r="32" spans="2:18" ht="17.25" customHeight="1">
      <c r="B32" s="87"/>
      <c r="F32" s="32"/>
      <c r="G32" s="32"/>
      <c r="H32" s="32"/>
      <c r="J32" s="87"/>
      <c r="K32" s="87"/>
      <c r="L32" s="87"/>
      <c r="M32" s="87"/>
      <c r="N32" s="32"/>
      <c r="O32" s="32"/>
      <c r="P32" s="32"/>
      <c r="Q32" s="32"/>
      <c r="R32" s="32"/>
    </row>
    <row r="33" spans="6:18" ht="18">
      <c r="F33" s="32"/>
      <c r="G33" s="32"/>
      <c r="H33" s="32"/>
      <c r="J33" s="88"/>
      <c r="N33" s="32"/>
      <c r="O33" s="32"/>
      <c r="P33" s="32"/>
      <c r="Q33" s="32"/>
      <c r="R33" s="32"/>
    </row>
    <row r="34" spans="10:13" ht="18">
      <c r="J34" s="32"/>
      <c r="K34" s="32"/>
      <c r="L34" s="32"/>
      <c r="M34" s="32"/>
    </row>
  </sheetData>
  <sheetProtection/>
  <mergeCells count="20">
    <mergeCell ref="I24:M24"/>
    <mergeCell ref="I25:M25"/>
    <mergeCell ref="B29:E29"/>
    <mergeCell ref="B6:B7"/>
    <mergeCell ref="C6:C7"/>
    <mergeCell ref="D6:D7"/>
    <mergeCell ref="E6:F6"/>
    <mergeCell ref="G6:G7"/>
    <mergeCell ref="B24:F24"/>
    <mergeCell ref="B25:G25"/>
    <mergeCell ref="B21:F21"/>
    <mergeCell ref="L6:M6"/>
    <mergeCell ref="B3:G3"/>
    <mergeCell ref="B4:G4"/>
    <mergeCell ref="B5:G5"/>
    <mergeCell ref="I3:M3"/>
    <mergeCell ref="I4:M4"/>
    <mergeCell ref="I5:M5"/>
    <mergeCell ref="I6:I7"/>
    <mergeCell ref="J6:K6"/>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r:id="rId2"/>
  <ignoredErrors>
    <ignoredError sqref="C8:D8 E10:E14" unlockedFormula="1"/>
    <ignoredError sqref="C9:D9" formulaRange="1" unlockedFormula="1"/>
    <ignoredError sqref="G8:G14" evalError="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showGridLines="0" showRowColHeaders="0" zoomScalePageLayoutView="0" workbookViewId="0" topLeftCell="A1">
      <selection activeCell="E45" sqref="E45"/>
    </sheetView>
  </sheetViews>
  <sheetFormatPr defaultColWidth="11.421875" defaultRowHeight="15"/>
  <cols>
    <col min="1" max="1" width="11.421875" style="33" customWidth="1"/>
    <col min="2" max="2" width="36.140625" style="33" customWidth="1"/>
    <col min="3" max="4" width="15.8515625" style="33" customWidth="1"/>
    <col min="5" max="5" width="36.140625" style="33" customWidth="1"/>
    <col min="6" max="6" width="15.8515625" style="33" customWidth="1"/>
    <col min="7" max="7" width="11.421875" style="33" customWidth="1"/>
    <col min="8" max="8" width="10.7109375" style="33" customWidth="1"/>
    <col min="9" max="9" width="11.421875" style="33" customWidth="1"/>
    <col min="10" max="10" width="15.28125" style="33" customWidth="1"/>
    <col min="11" max="16384" width="11.421875" style="33" customWidth="1"/>
  </cols>
  <sheetData>
    <row r="1" ht="15">
      <c r="A1" s="37"/>
    </row>
    <row r="2" ht="12.75">
      <c r="A2" s="231"/>
    </row>
    <row r="3" spans="2:6" ht="15">
      <c r="B3" s="455" t="s">
        <v>186</v>
      </c>
      <c r="C3" s="455"/>
      <c r="E3" s="455" t="s">
        <v>185</v>
      </c>
      <c r="F3" s="455"/>
    </row>
    <row r="4" spans="2:6" ht="15">
      <c r="B4" s="456" t="s">
        <v>412</v>
      </c>
      <c r="C4" s="457"/>
      <c r="E4" s="457" t="str">
        <f>B4</f>
        <v>Enero - diciembre, 2019</v>
      </c>
      <c r="F4" s="457"/>
    </row>
    <row r="5" spans="2:6" ht="15">
      <c r="B5" s="457" t="s">
        <v>78</v>
      </c>
      <c r="C5" s="457"/>
      <c r="E5" s="457" t="s">
        <v>78</v>
      </c>
      <c r="F5" s="457"/>
    </row>
    <row r="6" spans="2:6" ht="22.5" customHeight="1">
      <c r="B6" s="338" t="s">
        <v>7</v>
      </c>
      <c r="C6" s="338" t="s">
        <v>171</v>
      </c>
      <c r="D6" s="340"/>
      <c r="E6" s="338" t="s">
        <v>7</v>
      </c>
      <c r="F6" s="338" t="s">
        <v>171</v>
      </c>
    </row>
    <row r="7" spans="2:6" ht="22.5" customHeight="1">
      <c r="B7" s="256" t="s">
        <v>16</v>
      </c>
      <c r="C7" s="238">
        <f>SUM(C8:C10)</f>
        <v>23606.91874653</v>
      </c>
      <c r="D7" s="234"/>
      <c r="E7" s="256" t="s">
        <v>16</v>
      </c>
      <c r="F7" s="238">
        <f>SUM(F8:F10)</f>
        <v>8616.779557999998</v>
      </c>
    </row>
    <row r="8" spans="2:6" ht="22.5" customHeight="1">
      <c r="B8" s="239" t="s">
        <v>187</v>
      </c>
      <c r="C8" s="311">
        <v>15939.003529</v>
      </c>
      <c r="D8" s="234"/>
      <c r="E8" s="240" t="s">
        <v>187</v>
      </c>
      <c r="F8" s="311">
        <v>2858.092251</v>
      </c>
    </row>
    <row r="9" spans="2:6" ht="22.5" customHeight="1">
      <c r="B9" s="239" t="s">
        <v>188</v>
      </c>
      <c r="C9" s="311">
        <v>7370.4584405</v>
      </c>
      <c r="D9" s="234"/>
      <c r="E9" s="240" t="s">
        <v>188</v>
      </c>
      <c r="F9" s="311">
        <v>5679.757836</v>
      </c>
    </row>
    <row r="10" spans="2:6" ht="22.5" customHeight="1">
      <c r="B10" s="239" t="s">
        <v>189</v>
      </c>
      <c r="C10" s="311">
        <v>297.45677702999996</v>
      </c>
      <c r="D10" s="234"/>
      <c r="E10" s="240" t="s">
        <v>189</v>
      </c>
      <c r="F10" s="311">
        <v>78.929471</v>
      </c>
    </row>
    <row r="11" spans="2:12" ht="153" customHeight="1">
      <c r="B11" s="460" t="s">
        <v>344</v>
      </c>
      <c r="C11" s="461"/>
      <c r="D11" s="461"/>
      <c r="E11" s="461"/>
      <c r="F11" s="461"/>
      <c r="H11" s="241"/>
      <c r="I11" s="242"/>
      <c r="J11" s="242"/>
      <c r="K11" s="242"/>
      <c r="L11" s="242"/>
    </row>
    <row r="12" spans="2:12" ht="15" customHeight="1">
      <c r="B12" s="269"/>
      <c r="C12" s="270"/>
      <c r="D12" s="270"/>
      <c r="E12" s="270"/>
      <c r="F12" s="270"/>
      <c r="H12" s="241"/>
      <c r="I12" s="242"/>
      <c r="J12" s="242"/>
      <c r="K12" s="242"/>
      <c r="L12" s="242"/>
    </row>
    <row r="13" spans="2:10" ht="15">
      <c r="B13" s="455" t="s">
        <v>257</v>
      </c>
      <c r="C13" s="455"/>
      <c r="D13" s="455"/>
      <c r="E13" s="455"/>
      <c r="F13" s="455"/>
      <c r="H13" s="455" t="s">
        <v>258</v>
      </c>
      <c r="I13" s="455"/>
      <c r="J13" s="455"/>
    </row>
    <row r="14" spans="2:10" ht="14.25" customHeight="1">
      <c r="B14" s="457" t="str">
        <f>B4</f>
        <v>Enero - diciembre, 2019</v>
      </c>
      <c r="C14" s="457"/>
      <c r="D14" s="457"/>
      <c r="E14" s="457"/>
      <c r="F14" s="457"/>
      <c r="H14" s="457" t="str">
        <f>B4</f>
        <v>Enero - diciembre, 2019</v>
      </c>
      <c r="I14" s="457"/>
      <c r="J14" s="457"/>
    </row>
    <row r="15" spans="2:6" ht="15">
      <c r="B15" s="457" t="s">
        <v>212</v>
      </c>
      <c r="C15" s="457"/>
      <c r="D15" s="457"/>
      <c r="E15" s="457"/>
      <c r="F15" s="457"/>
    </row>
    <row r="16" spans="2:10" ht="30">
      <c r="B16" s="458" t="s">
        <v>190</v>
      </c>
      <c r="C16" s="459"/>
      <c r="D16" s="459"/>
      <c r="E16" s="444"/>
      <c r="F16" s="338" t="s">
        <v>23</v>
      </c>
      <c r="G16" s="341"/>
      <c r="H16" s="458" t="s">
        <v>7</v>
      </c>
      <c r="I16" s="444"/>
      <c r="J16" s="338" t="s">
        <v>214</v>
      </c>
    </row>
    <row r="17" spans="2:6" ht="15">
      <c r="B17" s="271" t="s">
        <v>16</v>
      </c>
      <c r="C17" s="272"/>
      <c r="D17" s="272"/>
      <c r="E17" s="272"/>
      <c r="F17" s="273">
        <f>SUM(F18:F38)</f>
        <v>99.99999999999996</v>
      </c>
    </row>
    <row r="18" spans="2:10" ht="15">
      <c r="B18" s="245" t="s">
        <v>191</v>
      </c>
      <c r="F18" s="246">
        <v>41.58181469460126</v>
      </c>
      <c r="H18" s="243" t="s">
        <v>16</v>
      </c>
      <c r="J18" s="244">
        <f>SUM(J19:J21)</f>
        <v>35.804959</v>
      </c>
    </row>
    <row r="19" spans="2:10" ht="15">
      <c r="B19" s="245" t="s">
        <v>193</v>
      </c>
      <c r="F19" s="246">
        <v>13.192284367958901</v>
      </c>
      <c r="H19" s="33" t="s">
        <v>63</v>
      </c>
      <c r="J19" s="312">
        <v>1.247038</v>
      </c>
    </row>
    <row r="20" spans="2:10" ht="15">
      <c r="B20" s="245" t="s">
        <v>192</v>
      </c>
      <c r="F20" s="246">
        <v>10.797890012036273</v>
      </c>
      <c r="H20" s="33" t="s">
        <v>213</v>
      </c>
      <c r="J20" s="312">
        <v>2.116255</v>
      </c>
    </row>
    <row r="21" spans="2:10" ht="15">
      <c r="B21" s="245" t="s">
        <v>194</v>
      </c>
      <c r="F21" s="246">
        <v>8.146861015962013</v>
      </c>
      <c r="H21" s="33" t="s">
        <v>64</v>
      </c>
      <c r="J21" s="312">
        <v>32.441666</v>
      </c>
    </row>
    <row r="22" spans="2:6" ht="15">
      <c r="B22" s="245" t="s">
        <v>197</v>
      </c>
      <c r="F22" s="246">
        <v>6.903359107046708</v>
      </c>
    </row>
    <row r="23" spans="2:6" ht="15">
      <c r="B23" s="245" t="s">
        <v>196</v>
      </c>
      <c r="F23" s="246">
        <v>3.6926452344375638</v>
      </c>
    </row>
    <row r="24" spans="2:6" ht="15">
      <c r="B24" s="245" t="s">
        <v>195</v>
      </c>
      <c r="F24" s="246">
        <v>3.4795067382067986</v>
      </c>
    </row>
    <row r="25" spans="2:6" ht="15">
      <c r="B25" s="245" t="s">
        <v>198</v>
      </c>
      <c r="F25" s="246">
        <v>2.8854536256086964</v>
      </c>
    </row>
    <row r="26" spans="2:6" ht="15">
      <c r="B26" s="245" t="s">
        <v>199</v>
      </c>
      <c r="F26" s="246">
        <v>2.70670184298742</v>
      </c>
    </row>
    <row r="27" spans="2:6" ht="15">
      <c r="B27" s="245" t="s">
        <v>200</v>
      </c>
      <c r="F27" s="246">
        <v>2.1439127386790844</v>
      </c>
    </row>
    <row r="28" spans="2:6" ht="15">
      <c r="B28" s="245" t="s">
        <v>201</v>
      </c>
      <c r="F28" s="246">
        <v>1.1272781428735617</v>
      </c>
    </row>
    <row r="29" spans="2:6" ht="15">
      <c r="B29" s="245" t="s">
        <v>202</v>
      </c>
      <c r="F29" s="247">
        <v>0.8050297359152131</v>
      </c>
    </row>
    <row r="30" spans="2:6" ht="15">
      <c r="B30" s="245" t="s">
        <v>203</v>
      </c>
      <c r="F30" s="247">
        <v>0.7964007218068675</v>
      </c>
    </row>
    <row r="31" spans="2:6" ht="15">
      <c r="B31" s="245" t="s">
        <v>204</v>
      </c>
      <c r="F31" s="246">
        <v>0.5497070015487879</v>
      </c>
    </row>
    <row r="32" spans="2:6" ht="15">
      <c r="B32" s="245" t="s">
        <v>206</v>
      </c>
      <c r="F32" s="248">
        <v>0.46247450560553316</v>
      </c>
    </row>
    <row r="33" spans="2:6" ht="15">
      <c r="B33" s="245" t="s">
        <v>205</v>
      </c>
      <c r="F33" s="248">
        <v>0.432430015369623</v>
      </c>
    </row>
    <row r="34" spans="2:6" ht="15">
      <c r="B34" s="245" t="s">
        <v>207</v>
      </c>
      <c r="F34" s="247">
        <v>0.11350756673997324</v>
      </c>
    </row>
    <row r="35" spans="2:6" ht="15">
      <c r="B35" s="245" t="s">
        <v>208</v>
      </c>
      <c r="F35" s="247">
        <v>0.07721766586461798</v>
      </c>
    </row>
    <row r="36" spans="2:6" ht="15">
      <c r="B36" s="245" t="s">
        <v>209</v>
      </c>
      <c r="F36" s="247">
        <v>0.059756384638950596</v>
      </c>
    </row>
    <row r="37" spans="2:6" ht="15">
      <c r="B37" s="245" t="s">
        <v>210</v>
      </c>
      <c r="F37" s="247">
        <v>0.04521455572402972</v>
      </c>
    </row>
    <row r="38" spans="2:6" ht="15">
      <c r="B38" s="245" t="s">
        <v>211</v>
      </c>
      <c r="F38" s="248">
        <v>0.0005543263881164248</v>
      </c>
    </row>
    <row r="40" ht="15">
      <c r="B40" s="249" t="s">
        <v>256</v>
      </c>
    </row>
    <row r="41" spans="2:5" ht="15">
      <c r="B41" s="249" t="s">
        <v>255</v>
      </c>
      <c r="C41" s="249"/>
      <c r="D41" s="249"/>
      <c r="E41" s="249"/>
    </row>
    <row r="42" spans="2:4" ht="15">
      <c r="B42" s="249" t="s">
        <v>155</v>
      </c>
      <c r="C42" s="249"/>
      <c r="D42" s="249"/>
    </row>
    <row r="43" ht="15">
      <c r="B43" s="249" t="s">
        <v>109</v>
      </c>
    </row>
  </sheetData>
  <sheetProtection/>
  <mergeCells count="14">
    <mergeCell ref="B14:F14"/>
    <mergeCell ref="B15:F15"/>
    <mergeCell ref="B16:E16"/>
    <mergeCell ref="B11:F11"/>
    <mergeCell ref="H13:J13"/>
    <mergeCell ref="H14:J14"/>
    <mergeCell ref="B13:F13"/>
    <mergeCell ref="H16:I16"/>
    <mergeCell ref="B3:C3"/>
    <mergeCell ref="B4:C4"/>
    <mergeCell ref="B5:C5"/>
    <mergeCell ref="E3:F3"/>
    <mergeCell ref="E4:F4"/>
    <mergeCell ref="E5:F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8.xml><?xml version="1.0" encoding="utf-8"?>
<worksheet xmlns="http://schemas.openxmlformats.org/spreadsheetml/2006/main" xmlns:r="http://schemas.openxmlformats.org/officeDocument/2006/relationships">
  <dimension ref="A1:H18"/>
  <sheetViews>
    <sheetView showGridLines="0" showRowColHeaders="0" zoomScalePageLayoutView="0" workbookViewId="0" topLeftCell="A1">
      <pane ySplit="5" topLeftCell="A6" activePane="bottomLeft" state="frozen"/>
      <selection pane="topLeft" activeCell="A1" sqref="A1:J1"/>
      <selection pane="bottomLeft" activeCell="A1" sqref="A1:J1"/>
    </sheetView>
  </sheetViews>
  <sheetFormatPr defaultColWidth="11.421875" defaultRowHeight="15"/>
  <cols>
    <col min="1" max="16384" width="11.421875" style="32" customWidth="1"/>
  </cols>
  <sheetData>
    <row r="1" spans="1:2" ht="15">
      <c r="A1" s="37"/>
      <c r="B1" s="33"/>
    </row>
    <row r="2" spans="1:5" ht="14.25">
      <c r="A2" s="231"/>
      <c r="B2" s="432" t="s">
        <v>90</v>
      </c>
      <c r="C2" s="432"/>
      <c r="D2" s="432"/>
      <c r="E2" s="432"/>
    </row>
    <row r="3" spans="2:5" ht="18">
      <c r="B3" s="435" t="s">
        <v>413</v>
      </c>
      <c r="C3" s="433"/>
      <c r="D3" s="433"/>
      <c r="E3" s="433"/>
    </row>
    <row r="4" spans="2:5" ht="18">
      <c r="B4" s="433" t="s">
        <v>216</v>
      </c>
      <c r="C4" s="433"/>
      <c r="D4" s="433"/>
      <c r="E4" s="433"/>
    </row>
    <row r="5" spans="2:5" ht="30">
      <c r="B5" s="338" t="s">
        <v>163</v>
      </c>
      <c r="C5" s="338" t="s">
        <v>16</v>
      </c>
      <c r="D5" s="338" t="s">
        <v>5</v>
      </c>
      <c r="E5" s="338" t="s">
        <v>166</v>
      </c>
    </row>
    <row r="6" spans="2:8" ht="18">
      <c r="B6" s="83">
        <v>2012</v>
      </c>
      <c r="C6" s="81">
        <f aca="true" t="shared" si="0" ref="C6:C13">+SUM(D6:E6)</f>
        <v>4426888</v>
      </c>
      <c r="D6" s="81">
        <v>3584788</v>
      </c>
      <c r="E6" s="81">
        <v>842100</v>
      </c>
      <c r="F6" s="232"/>
      <c r="G6" s="232"/>
      <c r="H6" s="233"/>
    </row>
    <row r="7" spans="2:8" ht="18">
      <c r="B7" s="83">
        <v>2013</v>
      </c>
      <c r="C7" s="81">
        <f t="shared" si="0"/>
        <v>5024591</v>
      </c>
      <c r="D7" s="81">
        <v>4086990</v>
      </c>
      <c r="E7" s="81">
        <v>937601</v>
      </c>
      <c r="F7" s="232"/>
      <c r="G7" s="232"/>
      <c r="H7" s="233"/>
    </row>
    <row r="8" spans="2:8" ht="18">
      <c r="B8" s="83">
        <v>2014</v>
      </c>
      <c r="C8" s="81">
        <f t="shared" si="0"/>
        <v>5682885</v>
      </c>
      <c r="D8" s="81">
        <v>4703885</v>
      </c>
      <c r="E8" s="81">
        <v>979000</v>
      </c>
      <c r="F8" s="232"/>
      <c r="G8" s="232"/>
      <c r="H8" s="232"/>
    </row>
    <row r="9" spans="2:8" ht="18">
      <c r="B9" s="83">
        <v>2015</v>
      </c>
      <c r="C9" s="81">
        <f t="shared" si="0"/>
        <v>6442168</v>
      </c>
      <c r="D9" s="81">
        <v>5433502</v>
      </c>
      <c r="E9" s="81">
        <v>1008666</v>
      </c>
      <c r="F9" s="232"/>
      <c r="G9" s="232"/>
      <c r="H9" s="232"/>
    </row>
    <row r="10" spans="2:8" ht="18">
      <c r="B10" s="83">
        <v>2016</v>
      </c>
      <c r="C10" s="81">
        <f t="shared" si="0"/>
        <v>7106492</v>
      </c>
      <c r="D10" s="81">
        <v>6055766</v>
      </c>
      <c r="E10" s="81">
        <v>1050726</v>
      </c>
      <c r="F10" s="232"/>
      <c r="G10" s="232"/>
      <c r="H10" s="232"/>
    </row>
    <row r="11" spans="2:8" ht="18">
      <c r="B11" s="234">
        <v>2017</v>
      </c>
      <c r="C11" s="81">
        <f t="shared" si="0"/>
        <v>8486439</v>
      </c>
      <c r="D11" s="235">
        <v>7402998</v>
      </c>
      <c r="E11" s="235">
        <v>1083441</v>
      </c>
      <c r="F11" s="232"/>
      <c r="G11" s="232"/>
      <c r="H11" s="232"/>
    </row>
    <row r="12" spans="2:8" ht="18">
      <c r="B12" s="83">
        <v>2018</v>
      </c>
      <c r="C12" s="81">
        <f t="shared" si="0"/>
        <v>9056681</v>
      </c>
      <c r="D12" s="235">
        <v>7951260</v>
      </c>
      <c r="E12" s="235">
        <v>1105421</v>
      </c>
      <c r="F12" s="232"/>
      <c r="G12" s="232"/>
      <c r="H12" s="232"/>
    </row>
    <row r="13" spans="2:8" ht="18">
      <c r="B13" s="234">
        <v>2019</v>
      </c>
      <c r="C13" s="235">
        <f t="shared" si="0"/>
        <v>9655368</v>
      </c>
      <c r="D13" s="235">
        <v>8460275</v>
      </c>
      <c r="E13" s="235">
        <v>1195093</v>
      </c>
      <c r="G13" s="232"/>
      <c r="H13" s="232"/>
    </row>
    <row r="14" spans="3:5" ht="18">
      <c r="C14" s="235"/>
      <c r="D14" s="235"/>
      <c r="E14" s="235"/>
    </row>
    <row r="15" spans="3:5" ht="18">
      <c r="C15" s="236"/>
      <c r="D15" s="236"/>
      <c r="E15" s="236"/>
    </row>
    <row r="16" spans="3:5" ht="18">
      <c r="C16" s="237"/>
      <c r="D16" s="237"/>
      <c r="E16" s="237"/>
    </row>
    <row r="17" spans="2:5" ht="18" customHeight="1">
      <c r="B17" s="462" t="s">
        <v>155</v>
      </c>
      <c r="C17" s="462"/>
      <c r="D17" s="462"/>
      <c r="E17" s="462"/>
    </row>
    <row r="18" spans="2:5" ht="18" customHeight="1">
      <c r="B18" s="462" t="s">
        <v>109</v>
      </c>
      <c r="C18" s="462"/>
      <c r="D18" s="462"/>
      <c r="E18" s="258"/>
    </row>
  </sheetData>
  <sheetProtection/>
  <mergeCells count="5">
    <mergeCell ref="B3:E3"/>
    <mergeCell ref="B4:E4"/>
    <mergeCell ref="B17:E17"/>
    <mergeCell ref="B18:D18"/>
    <mergeCell ref="B2:E2"/>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O84"/>
  <sheetViews>
    <sheetView showGridLines="0" showRowColHeaders="0" zoomScalePageLayoutView="0" workbookViewId="0" topLeftCell="A1">
      <pane ySplit="5" topLeftCell="A6" activePane="bottomLeft" state="frozen"/>
      <selection pane="topLeft" activeCell="A1" sqref="A1:J1"/>
      <selection pane="bottomLeft" activeCell="A1" sqref="A1:J1"/>
    </sheetView>
  </sheetViews>
  <sheetFormatPr defaultColWidth="11.421875" defaultRowHeight="15" customHeight="1"/>
  <cols>
    <col min="1" max="1" width="11.421875" style="29" customWidth="1"/>
    <col min="2" max="2" width="14.140625" style="29" bestFit="1" customWidth="1"/>
    <col min="3" max="3" width="11.421875" style="29" customWidth="1"/>
    <col min="4" max="4" width="11.00390625" style="29" bestFit="1" customWidth="1"/>
    <col min="5" max="5" width="14.140625" style="29" bestFit="1" customWidth="1"/>
    <col min="6" max="6" width="13.28125" style="29" bestFit="1" customWidth="1"/>
    <col min="7" max="7" width="14.140625" style="31" bestFit="1" customWidth="1"/>
    <col min="8" max="8" width="11.57421875" style="31" bestFit="1" customWidth="1"/>
    <col min="9" max="10" width="14.140625" style="31" bestFit="1" customWidth="1"/>
    <col min="11" max="11" width="12.421875" style="31" customWidth="1"/>
    <col min="12" max="12" width="15.57421875" style="31" bestFit="1" customWidth="1"/>
    <col min="13" max="13" width="12.421875" style="29" customWidth="1"/>
    <col min="14" max="16384" width="11.421875" style="29" customWidth="1"/>
  </cols>
  <sheetData>
    <row r="1" spans="1:2" ht="15">
      <c r="A1" s="37"/>
      <c r="B1" s="48"/>
    </row>
    <row r="2" spans="1:14" ht="15">
      <c r="A2" s="37"/>
      <c r="B2" s="463" t="s">
        <v>230</v>
      </c>
      <c r="C2" s="463"/>
      <c r="D2" s="463"/>
      <c r="E2" s="463"/>
      <c r="F2" s="463"/>
      <c r="G2" s="463"/>
      <c r="J2" s="463" t="s">
        <v>230</v>
      </c>
      <c r="K2" s="463"/>
      <c r="L2" s="463"/>
      <c r="M2" s="463"/>
      <c r="N2" s="463"/>
    </row>
    <row r="3" spans="1:15" ht="18">
      <c r="A3" s="40"/>
      <c r="B3" s="464" t="s">
        <v>387</v>
      </c>
      <c r="C3" s="464"/>
      <c r="D3" s="464"/>
      <c r="E3" s="464"/>
      <c r="F3" s="464"/>
      <c r="G3" s="464"/>
      <c r="H3" s="29"/>
      <c r="I3" s="29"/>
      <c r="J3" s="464" t="s">
        <v>414</v>
      </c>
      <c r="K3" s="464"/>
      <c r="L3" s="464"/>
      <c r="M3" s="464"/>
      <c r="N3" s="464"/>
      <c r="O3" s="302"/>
    </row>
    <row r="4" spans="2:15" s="30" customFormat="1" ht="18">
      <c r="B4" s="464" t="s">
        <v>379</v>
      </c>
      <c r="C4" s="464"/>
      <c r="D4" s="464"/>
      <c r="E4" s="464"/>
      <c r="F4" s="464"/>
      <c r="G4" s="464"/>
      <c r="H4" s="31"/>
      <c r="I4" s="31"/>
      <c r="J4" s="464" t="s">
        <v>379</v>
      </c>
      <c r="K4" s="464"/>
      <c r="L4" s="464"/>
      <c r="M4" s="464"/>
      <c r="N4" s="464"/>
      <c r="O4" s="303"/>
    </row>
    <row r="5" spans="2:14" s="30" customFormat="1" ht="30">
      <c r="B5" s="338" t="s">
        <v>0</v>
      </c>
      <c r="C5" s="338" t="s">
        <v>118</v>
      </c>
      <c r="D5" s="338" t="s">
        <v>117</v>
      </c>
      <c r="E5" s="338" t="s">
        <v>116</v>
      </c>
      <c r="F5" s="338" t="s">
        <v>115</v>
      </c>
      <c r="G5" s="338" t="s">
        <v>16</v>
      </c>
      <c r="H5" s="31"/>
      <c r="I5" s="31"/>
      <c r="J5" s="338" t="s">
        <v>0</v>
      </c>
      <c r="K5" s="338" t="s">
        <v>117</v>
      </c>
      <c r="L5" s="338" t="s">
        <v>116</v>
      </c>
      <c r="M5" s="338" t="s">
        <v>115</v>
      </c>
      <c r="N5" s="338" t="s">
        <v>378</v>
      </c>
    </row>
    <row r="6" spans="2:14" s="223" customFormat="1" ht="15" customHeight="1">
      <c r="B6" s="224">
        <v>2009</v>
      </c>
      <c r="C6" s="225" t="s">
        <v>112</v>
      </c>
      <c r="D6" s="226">
        <v>3401311</v>
      </c>
      <c r="E6" s="226">
        <v>3131978</v>
      </c>
      <c r="F6" s="226">
        <v>643565</v>
      </c>
      <c r="G6" s="226">
        <f>SUM(D6:F6)</f>
        <v>7176854</v>
      </c>
      <c r="H6" s="31"/>
      <c r="I6" s="31"/>
      <c r="J6" s="224">
        <v>2009</v>
      </c>
      <c r="K6" s="226">
        <v>14011605</v>
      </c>
      <c r="L6" s="226">
        <v>12820983</v>
      </c>
      <c r="M6" s="226">
        <v>2488960</v>
      </c>
      <c r="N6" s="226">
        <f>SUM(K6:M6)</f>
        <v>29321548</v>
      </c>
    </row>
    <row r="7" spans="2:14" s="223" customFormat="1" ht="15" customHeight="1">
      <c r="B7" s="224">
        <v>2009</v>
      </c>
      <c r="C7" s="225" t="s">
        <v>111</v>
      </c>
      <c r="D7" s="226">
        <v>3873811</v>
      </c>
      <c r="E7" s="226">
        <v>3385073</v>
      </c>
      <c r="F7" s="226">
        <v>650188</v>
      </c>
      <c r="G7" s="226">
        <f>SUM(D7:F7)</f>
        <v>7909072</v>
      </c>
      <c r="H7" s="31"/>
      <c r="I7" s="31"/>
      <c r="J7" s="224">
        <v>2010</v>
      </c>
      <c r="K7" s="226">
        <v>13664316</v>
      </c>
      <c r="L7" s="226">
        <v>12748556</v>
      </c>
      <c r="M7" s="226">
        <v>1899630</v>
      </c>
      <c r="N7" s="226">
        <f aca="true" t="shared" si="0" ref="N7:N16">SUM(K7:M7)</f>
        <v>28312502</v>
      </c>
    </row>
    <row r="8" spans="2:14" s="223" customFormat="1" ht="15" customHeight="1">
      <c r="B8" s="224">
        <v>2009</v>
      </c>
      <c r="C8" s="225" t="s">
        <v>114</v>
      </c>
      <c r="D8" s="226">
        <v>3490281</v>
      </c>
      <c r="E8" s="226">
        <v>3332708</v>
      </c>
      <c r="F8" s="226">
        <v>676635</v>
      </c>
      <c r="G8" s="226">
        <f>SUM(D8:F8)</f>
        <v>7499624</v>
      </c>
      <c r="H8" s="31"/>
      <c r="I8" s="31"/>
      <c r="J8" s="224">
        <v>2011</v>
      </c>
      <c r="K8" s="226">
        <v>14110809</v>
      </c>
      <c r="L8" s="226">
        <v>12060178</v>
      </c>
      <c r="M8" s="226">
        <v>1551290</v>
      </c>
      <c r="N8" s="226">
        <f t="shared" si="0"/>
        <v>27722277</v>
      </c>
    </row>
    <row r="9" spans="2:14" s="223" customFormat="1" ht="15" customHeight="1">
      <c r="B9" s="224">
        <v>2009</v>
      </c>
      <c r="C9" s="225" t="s">
        <v>113</v>
      </c>
      <c r="D9" s="226">
        <v>3246202</v>
      </c>
      <c r="E9" s="226">
        <v>2971224</v>
      </c>
      <c r="F9" s="226">
        <v>518572</v>
      </c>
      <c r="G9" s="226">
        <f>SUM(D9:F9)</f>
        <v>6735998</v>
      </c>
      <c r="H9" s="31"/>
      <c r="I9" s="31"/>
      <c r="J9" s="224">
        <v>2012</v>
      </c>
      <c r="K9" s="226">
        <v>15323767</v>
      </c>
      <c r="L9" s="226">
        <v>10015685</v>
      </c>
      <c r="M9" s="226">
        <v>1126084</v>
      </c>
      <c r="N9" s="226">
        <f t="shared" si="0"/>
        <v>26465536</v>
      </c>
    </row>
    <row r="10" spans="2:14" s="223" customFormat="1" ht="15" customHeight="1">
      <c r="B10" s="224">
        <v>2010</v>
      </c>
      <c r="C10" s="225" t="s">
        <v>112</v>
      </c>
      <c r="D10" s="226">
        <v>3314676</v>
      </c>
      <c r="E10" s="226">
        <v>3164010</v>
      </c>
      <c r="F10" s="226">
        <v>515797</v>
      </c>
      <c r="G10" s="226">
        <f>SUM(D10:F10)</f>
        <v>6994483</v>
      </c>
      <c r="H10" s="31"/>
      <c r="I10" s="31"/>
      <c r="J10" s="224">
        <v>2013</v>
      </c>
      <c r="K10" s="226">
        <v>14869721</v>
      </c>
      <c r="L10" s="226">
        <v>8930209</v>
      </c>
      <c r="M10" s="226">
        <v>487530</v>
      </c>
      <c r="N10" s="226">
        <f t="shared" si="0"/>
        <v>24287460</v>
      </c>
    </row>
    <row r="11" spans="2:14" s="223" customFormat="1" ht="15" customHeight="1">
      <c r="B11" s="224">
        <v>2010</v>
      </c>
      <c r="C11" s="225" t="s">
        <v>111</v>
      </c>
      <c r="D11" s="226">
        <v>3859640</v>
      </c>
      <c r="E11" s="226">
        <v>3346524</v>
      </c>
      <c r="F11" s="226">
        <v>528421</v>
      </c>
      <c r="G11" s="226">
        <f aca="true" t="shared" si="1" ref="G11:G49">SUM(D11:F11)</f>
        <v>7734585</v>
      </c>
      <c r="H11" s="31"/>
      <c r="I11" s="31"/>
      <c r="J11" s="224">
        <v>2014</v>
      </c>
      <c r="K11" s="226">
        <v>13397089</v>
      </c>
      <c r="L11" s="226">
        <v>8335638</v>
      </c>
      <c r="M11" s="226">
        <v>1794</v>
      </c>
      <c r="N11" s="226">
        <f t="shared" si="0"/>
        <v>21734521</v>
      </c>
    </row>
    <row r="12" spans="2:14" s="223" customFormat="1" ht="15" customHeight="1">
      <c r="B12" s="224">
        <v>2010</v>
      </c>
      <c r="C12" s="225" t="s">
        <v>114</v>
      </c>
      <c r="D12" s="226">
        <v>3297200</v>
      </c>
      <c r="E12" s="226">
        <v>3206676</v>
      </c>
      <c r="F12" s="226">
        <v>482091</v>
      </c>
      <c r="G12" s="226">
        <f t="shared" si="1"/>
        <v>6985967</v>
      </c>
      <c r="H12" s="31"/>
      <c r="I12" s="31"/>
      <c r="J12" s="224">
        <v>2015</v>
      </c>
      <c r="K12" s="226">
        <v>13609073</v>
      </c>
      <c r="L12" s="226">
        <v>8546560</v>
      </c>
      <c r="M12" s="226">
        <v>1355</v>
      </c>
      <c r="N12" s="226">
        <f t="shared" si="0"/>
        <v>22156988</v>
      </c>
    </row>
    <row r="13" spans="2:14" s="223" customFormat="1" ht="15" customHeight="1">
      <c r="B13" s="224">
        <v>2010</v>
      </c>
      <c r="C13" s="225" t="s">
        <v>113</v>
      </c>
      <c r="D13" s="226">
        <v>3192800</v>
      </c>
      <c r="E13" s="226">
        <v>3031346</v>
      </c>
      <c r="F13" s="226">
        <v>373321</v>
      </c>
      <c r="G13" s="226">
        <f t="shared" si="1"/>
        <v>6597467</v>
      </c>
      <c r="H13" s="31"/>
      <c r="I13" s="31"/>
      <c r="J13" s="224">
        <v>2016</v>
      </c>
      <c r="K13" s="226">
        <v>17897463</v>
      </c>
      <c r="L13" s="226">
        <v>9090574</v>
      </c>
      <c r="M13" s="226">
        <v>900</v>
      </c>
      <c r="N13" s="226">
        <f t="shared" si="0"/>
        <v>26988937</v>
      </c>
    </row>
    <row r="14" spans="2:14" s="223" customFormat="1" ht="15" customHeight="1">
      <c r="B14" s="224">
        <v>2011</v>
      </c>
      <c r="C14" s="225" t="s">
        <v>112</v>
      </c>
      <c r="D14" s="226">
        <v>3407003</v>
      </c>
      <c r="E14" s="226">
        <v>3080016</v>
      </c>
      <c r="F14" s="226">
        <v>415675</v>
      </c>
      <c r="G14" s="226">
        <f t="shared" si="1"/>
        <v>6902694</v>
      </c>
      <c r="H14" s="31"/>
      <c r="I14" s="31"/>
      <c r="J14" s="224">
        <v>2017</v>
      </c>
      <c r="K14" s="226">
        <v>19126959</v>
      </c>
      <c r="L14" s="226">
        <v>9654041</v>
      </c>
      <c r="M14" s="226">
        <v>908</v>
      </c>
      <c r="N14" s="226">
        <f t="shared" si="0"/>
        <v>28781908</v>
      </c>
    </row>
    <row r="15" spans="2:14" s="223" customFormat="1" ht="15" customHeight="1">
      <c r="B15" s="224">
        <v>2011</v>
      </c>
      <c r="C15" s="225" t="s">
        <v>111</v>
      </c>
      <c r="D15" s="226">
        <v>3907660</v>
      </c>
      <c r="E15" s="226">
        <v>3144782</v>
      </c>
      <c r="F15" s="226">
        <v>446450</v>
      </c>
      <c r="G15" s="226">
        <f t="shared" si="1"/>
        <v>7498892</v>
      </c>
      <c r="H15" s="31"/>
      <c r="I15" s="31"/>
      <c r="J15" s="224">
        <v>2018</v>
      </c>
      <c r="K15" s="226">
        <v>20430467</v>
      </c>
      <c r="L15" s="226">
        <v>10160294</v>
      </c>
      <c r="M15" s="226">
        <v>108</v>
      </c>
      <c r="N15" s="226">
        <f t="shared" si="0"/>
        <v>30590869</v>
      </c>
    </row>
    <row r="16" spans="2:14" s="223" customFormat="1" ht="15" customHeight="1">
      <c r="B16" s="224">
        <v>2011</v>
      </c>
      <c r="C16" s="225" t="s">
        <v>114</v>
      </c>
      <c r="D16" s="226">
        <v>3476415</v>
      </c>
      <c r="E16" s="226">
        <v>3045283</v>
      </c>
      <c r="F16" s="226">
        <v>430108</v>
      </c>
      <c r="G16" s="226">
        <f t="shared" si="1"/>
        <v>6951806</v>
      </c>
      <c r="H16" s="31"/>
      <c r="I16" s="31"/>
      <c r="J16" s="224">
        <v>2019</v>
      </c>
      <c r="K16" s="226">
        <v>19417650</v>
      </c>
      <c r="L16" s="226">
        <v>12620804</v>
      </c>
      <c r="M16" s="226">
        <v>0</v>
      </c>
      <c r="N16" s="226">
        <f t="shared" si="0"/>
        <v>32038454</v>
      </c>
    </row>
    <row r="17" spans="2:12" s="223" customFormat="1" ht="15" customHeight="1">
      <c r="B17" s="224">
        <v>2011</v>
      </c>
      <c r="C17" s="225" t="s">
        <v>113</v>
      </c>
      <c r="D17" s="226">
        <v>3319731</v>
      </c>
      <c r="E17" s="226">
        <v>2790097</v>
      </c>
      <c r="F17" s="226">
        <v>259057</v>
      </c>
      <c r="G17" s="226">
        <f t="shared" si="1"/>
        <v>6368885</v>
      </c>
      <c r="H17" s="31"/>
      <c r="I17" s="31"/>
      <c r="J17" s="31"/>
      <c r="K17" s="31"/>
      <c r="L17" s="31"/>
    </row>
    <row r="18" spans="2:12" s="223" customFormat="1" ht="15" customHeight="1">
      <c r="B18" s="224">
        <v>2012</v>
      </c>
      <c r="C18" s="225" t="s">
        <v>112</v>
      </c>
      <c r="D18" s="226">
        <v>3988876</v>
      </c>
      <c r="E18" s="226">
        <v>2717652</v>
      </c>
      <c r="F18" s="226">
        <v>265068</v>
      </c>
      <c r="G18" s="226">
        <f t="shared" si="1"/>
        <v>6971596</v>
      </c>
      <c r="H18" s="31"/>
      <c r="I18" s="31"/>
      <c r="J18" s="31"/>
      <c r="K18" s="31"/>
      <c r="L18" s="31"/>
    </row>
    <row r="19" spans="2:12" s="223" customFormat="1" ht="15" customHeight="1">
      <c r="B19" s="224">
        <v>2012</v>
      </c>
      <c r="C19" s="225" t="s">
        <v>111</v>
      </c>
      <c r="D19" s="226">
        <v>4250697</v>
      </c>
      <c r="E19" s="226">
        <v>2796294</v>
      </c>
      <c r="F19" s="226">
        <v>296355</v>
      </c>
      <c r="G19" s="226">
        <f t="shared" si="1"/>
        <v>7343346</v>
      </c>
      <c r="H19" s="31"/>
      <c r="I19" s="31"/>
      <c r="J19" s="31"/>
      <c r="K19" s="31"/>
      <c r="L19" s="31"/>
    </row>
    <row r="20" spans="2:12" s="223" customFormat="1" ht="15" customHeight="1">
      <c r="B20" s="224">
        <v>2012</v>
      </c>
      <c r="C20" s="225" t="s">
        <v>114</v>
      </c>
      <c r="D20" s="226">
        <v>3653236</v>
      </c>
      <c r="E20" s="226">
        <v>2360981</v>
      </c>
      <c r="F20" s="226">
        <v>365506</v>
      </c>
      <c r="G20" s="226">
        <f t="shared" si="1"/>
        <v>6379723</v>
      </c>
      <c r="H20" s="31"/>
      <c r="I20" s="31"/>
      <c r="J20" s="227" t="s">
        <v>110</v>
      </c>
      <c r="K20" s="31"/>
      <c r="L20" s="31"/>
    </row>
    <row r="21" spans="2:12" s="223" customFormat="1" ht="15" customHeight="1">
      <c r="B21" s="224">
        <v>2012</v>
      </c>
      <c r="C21" s="225" t="s">
        <v>113</v>
      </c>
      <c r="D21" s="226">
        <v>3430958</v>
      </c>
      <c r="E21" s="226">
        <v>2140758</v>
      </c>
      <c r="F21" s="226">
        <v>199155</v>
      </c>
      <c r="G21" s="226">
        <f t="shared" si="1"/>
        <v>5770871</v>
      </c>
      <c r="H21" s="31"/>
      <c r="I21" s="31"/>
      <c r="J21" s="227" t="s">
        <v>109</v>
      </c>
      <c r="K21" s="31"/>
      <c r="L21" s="31"/>
    </row>
    <row r="22" spans="2:12" s="223" customFormat="1" ht="15" customHeight="1">
      <c r="B22" s="224">
        <v>2013</v>
      </c>
      <c r="C22" s="225" t="s">
        <v>112</v>
      </c>
      <c r="D22" s="226">
        <v>3366722</v>
      </c>
      <c r="E22" s="226">
        <v>2066176</v>
      </c>
      <c r="F22" s="226">
        <v>149419</v>
      </c>
      <c r="G22" s="226">
        <f t="shared" si="1"/>
        <v>5582317</v>
      </c>
      <c r="H22" s="31"/>
      <c r="I22" s="31"/>
      <c r="J22" s="31"/>
      <c r="K22" s="31"/>
      <c r="L22" s="31"/>
    </row>
    <row r="23" spans="2:12" s="223" customFormat="1" ht="15" customHeight="1">
      <c r="B23" s="224">
        <v>2013</v>
      </c>
      <c r="C23" s="225" t="s">
        <v>111</v>
      </c>
      <c r="D23" s="226">
        <v>4330941</v>
      </c>
      <c r="E23" s="226">
        <v>2500178</v>
      </c>
      <c r="F23" s="226">
        <v>182641</v>
      </c>
      <c r="G23" s="226">
        <f t="shared" si="1"/>
        <v>7013760</v>
      </c>
      <c r="H23" s="31"/>
      <c r="I23" s="31"/>
      <c r="J23" s="31"/>
      <c r="K23" s="31"/>
      <c r="L23" s="31"/>
    </row>
    <row r="24" spans="2:12" s="223" customFormat="1" ht="15" customHeight="1">
      <c r="B24" s="224">
        <v>2013</v>
      </c>
      <c r="C24" s="225" t="s">
        <v>114</v>
      </c>
      <c r="D24" s="226">
        <v>3715296</v>
      </c>
      <c r="E24" s="226">
        <v>2126463</v>
      </c>
      <c r="F24" s="226">
        <v>152739</v>
      </c>
      <c r="G24" s="226">
        <f t="shared" si="1"/>
        <v>5994498</v>
      </c>
      <c r="H24" s="31"/>
      <c r="I24" s="31"/>
      <c r="J24" s="31"/>
      <c r="K24" s="31"/>
      <c r="L24" s="31"/>
    </row>
    <row r="25" spans="2:12" s="223" customFormat="1" ht="15" customHeight="1">
      <c r="B25" s="224">
        <v>2013</v>
      </c>
      <c r="C25" s="225" t="s">
        <v>113</v>
      </c>
      <c r="D25" s="226">
        <v>3456762</v>
      </c>
      <c r="E25" s="226">
        <v>2237392</v>
      </c>
      <c r="F25" s="226">
        <v>2731</v>
      </c>
      <c r="G25" s="226">
        <f t="shared" si="1"/>
        <v>5696885</v>
      </c>
      <c r="H25" s="31"/>
      <c r="I25" s="31"/>
      <c r="J25" s="31"/>
      <c r="K25" s="31"/>
      <c r="L25" s="31"/>
    </row>
    <row r="26" spans="2:12" s="223" customFormat="1" ht="15" customHeight="1">
      <c r="B26" s="224">
        <v>2014</v>
      </c>
      <c r="C26" s="225" t="s">
        <v>112</v>
      </c>
      <c r="D26" s="226">
        <v>3356448</v>
      </c>
      <c r="E26" s="226">
        <v>2025872</v>
      </c>
      <c r="F26" s="226">
        <v>471</v>
      </c>
      <c r="G26" s="226">
        <f t="shared" si="1"/>
        <v>5382791</v>
      </c>
      <c r="H26" s="31"/>
      <c r="I26" s="31"/>
      <c r="J26" s="31"/>
      <c r="K26" s="31"/>
      <c r="L26" s="31"/>
    </row>
    <row r="27" spans="2:12" s="223" customFormat="1" ht="15" customHeight="1">
      <c r="B27" s="224">
        <v>2014</v>
      </c>
      <c r="C27" s="225" t="s">
        <v>111</v>
      </c>
      <c r="D27" s="226">
        <v>3513720</v>
      </c>
      <c r="E27" s="226">
        <v>2187248</v>
      </c>
      <c r="F27" s="226">
        <v>419</v>
      </c>
      <c r="G27" s="226">
        <f t="shared" si="1"/>
        <v>5701387</v>
      </c>
      <c r="H27" s="31"/>
      <c r="I27" s="31"/>
      <c r="J27" s="31"/>
      <c r="K27" s="31"/>
      <c r="L27" s="31"/>
    </row>
    <row r="28" spans="2:12" s="223" customFormat="1" ht="15" customHeight="1">
      <c r="B28" s="224">
        <v>2014</v>
      </c>
      <c r="C28" s="225" t="s">
        <v>114</v>
      </c>
      <c r="D28" s="226">
        <v>3474543</v>
      </c>
      <c r="E28" s="226">
        <v>2105062</v>
      </c>
      <c r="F28" s="226">
        <v>526</v>
      </c>
      <c r="G28" s="226">
        <f t="shared" si="1"/>
        <v>5580131</v>
      </c>
      <c r="H28" s="31"/>
      <c r="I28" s="31"/>
      <c r="J28" s="31"/>
      <c r="K28" s="31"/>
      <c r="L28" s="31"/>
    </row>
    <row r="29" spans="2:12" s="223" customFormat="1" ht="15" customHeight="1">
      <c r="B29" s="224">
        <v>2014</v>
      </c>
      <c r="C29" s="225" t="s">
        <v>113</v>
      </c>
      <c r="D29" s="226">
        <v>3052378</v>
      </c>
      <c r="E29" s="226">
        <v>2017456</v>
      </c>
      <c r="F29" s="226">
        <v>378</v>
      </c>
      <c r="G29" s="226">
        <f t="shared" si="1"/>
        <v>5070212</v>
      </c>
      <c r="H29" s="31"/>
      <c r="I29" s="31"/>
      <c r="J29" s="31"/>
      <c r="K29" s="31"/>
      <c r="L29" s="31"/>
    </row>
    <row r="30" spans="2:12" s="223" customFormat="1" ht="15" customHeight="1">
      <c r="B30" s="224">
        <v>2015</v>
      </c>
      <c r="C30" s="225" t="s">
        <v>112</v>
      </c>
      <c r="D30" s="226">
        <v>3452303</v>
      </c>
      <c r="E30" s="226">
        <v>2129708</v>
      </c>
      <c r="F30" s="226">
        <v>243</v>
      </c>
      <c r="G30" s="226">
        <f t="shared" si="1"/>
        <v>5582254</v>
      </c>
      <c r="H30" s="31"/>
      <c r="I30" s="31"/>
      <c r="J30" s="31"/>
      <c r="K30" s="31"/>
      <c r="L30" s="31"/>
    </row>
    <row r="31" spans="2:12" s="223" customFormat="1" ht="15" customHeight="1">
      <c r="B31" s="224">
        <v>2015</v>
      </c>
      <c r="C31" s="225" t="s">
        <v>111</v>
      </c>
      <c r="D31" s="226">
        <v>3644436</v>
      </c>
      <c r="E31" s="226">
        <v>2182165</v>
      </c>
      <c r="F31" s="226">
        <v>278</v>
      </c>
      <c r="G31" s="226">
        <f t="shared" si="1"/>
        <v>5826879</v>
      </c>
      <c r="H31" s="31"/>
      <c r="I31" s="31"/>
      <c r="J31" s="31"/>
      <c r="K31" s="31"/>
      <c r="L31" s="31"/>
    </row>
    <row r="32" spans="2:12" s="223" customFormat="1" ht="15" customHeight="1">
      <c r="B32" s="224">
        <v>2015</v>
      </c>
      <c r="C32" s="225" t="s">
        <v>114</v>
      </c>
      <c r="D32" s="226">
        <v>3407534</v>
      </c>
      <c r="E32" s="226">
        <v>2131936</v>
      </c>
      <c r="F32" s="226">
        <v>514</v>
      </c>
      <c r="G32" s="226">
        <f t="shared" si="1"/>
        <v>5539984</v>
      </c>
      <c r="H32" s="31"/>
      <c r="I32" s="31"/>
      <c r="J32" s="31"/>
      <c r="K32" s="31"/>
      <c r="L32" s="31"/>
    </row>
    <row r="33" spans="2:12" s="223" customFormat="1" ht="15" customHeight="1">
      <c r="B33" s="224">
        <v>2015</v>
      </c>
      <c r="C33" s="225" t="s">
        <v>113</v>
      </c>
      <c r="D33" s="226">
        <v>3104800</v>
      </c>
      <c r="E33" s="226">
        <v>2102751</v>
      </c>
      <c r="F33" s="226">
        <v>320</v>
      </c>
      <c r="G33" s="226">
        <f t="shared" si="1"/>
        <v>5207871</v>
      </c>
      <c r="H33" s="31"/>
      <c r="I33" s="31"/>
      <c r="J33" s="31"/>
      <c r="K33" s="31"/>
      <c r="L33" s="31"/>
    </row>
    <row r="34" spans="2:12" s="223" customFormat="1" ht="15" customHeight="1">
      <c r="B34" s="224">
        <v>2016</v>
      </c>
      <c r="C34" s="225" t="s">
        <v>112</v>
      </c>
      <c r="D34" s="226">
        <v>4000209</v>
      </c>
      <c r="E34" s="226">
        <v>2222727</v>
      </c>
      <c r="F34" s="226">
        <v>185</v>
      </c>
      <c r="G34" s="226">
        <f t="shared" si="1"/>
        <v>6223121</v>
      </c>
      <c r="H34" s="31"/>
      <c r="I34" s="31"/>
      <c r="J34" s="31"/>
      <c r="K34" s="31"/>
      <c r="L34" s="31"/>
    </row>
    <row r="35" spans="2:12" s="223" customFormat="1" ht="15" customHeight="1">
      <c r="B35" s="224">
        <v>2016</v>
      </c>
      <c r="C35" s="225" t="s">
        <v>111</v>
      </c>
      <c r="D35" s="226">
        <v>4696388</v>
      </c>
      <c r="E35" s="226">
        <v>2386457</v>
      </c>
      <c r="F35" s="226">
        <v>117</v>
      </c>
      <c r="G35" s="226">
        <f t="shared" si="1"/>
        <v>7082962</v>
      </c>
      <c r="H35" s="31"/>
      <c r="I35" s="31"/>
      <c r="J35" s="31"/>
      <c r="K35" s="31"/>
      <c r="L35" s="31"/>
    </row>
    <row r="36" spans="2:12" s="223" customFormat="1" ht="15" customHeight="1">
      <c r="B36" s="224">
        <v>2016</v>
      </c>
      <c r="C36" s="225" t="s">
        <v>114</v>
      </c>
      <c r="D36" s="226">
        <v>4856894</v>
      </c>
      <c r="E36" s="226">
        <v>2254928</v>
      </c>
      <c r="F36" s="226">
        <v>364</v>
      </c>
      <c r="G36" s="226">
        <f t="shared" si="1"/>
        <v>7112186</v>
      </c>
      <c r="H36" s="31"/>
      <c r="I36" s="31"/>
      <c r="J36" s="31"/>
      <c r="K36" s="31"/>
      <c r="L36" s="31"/>
    </row>
    <row r="37" spans="2:12" s="223" customFormat="1" ht="15" customHeight="1">
      <c r="B37" s="224">
        <v>2016</v>
      </c>
      <c r="C37" s="225" t="s">
        <v>113</v>
      </c>
      <c r="D37" s="226">
        <v>4343972</v>
      </c>
      <c r="E37" s="226">
        <v>2226462</v>
      </c>
      <c r="F37" s="226">
        <v>234</v>
      </c>
      <c r="G37" s="226">
        <f t="shared" si="1"/>
        <v>6570668</v>
      </c>
      <c r="H37" s="31"/>
      <c r="I37" s="31"/>
      <c r="J37" s="31"/>
      <c r="K37" s="31"/>
      <c r="L37" s="31"/>
    </row>
    <row r="38" spans="2:12" s="223" customFormat="1" ht="15" customHeight="1">
      <c r="B38" s="224">
        <v>2017</v>
      </c>
      <c r="C38" s="225" t="s">
        <v>112</v>
      </c>
      <c r="D38" s="226">
        <v>5162834</v>
      </c>
      <c r="E38" s="226">
        <v>2381642</v>
      </c>
      <c r="F38" s="226">
        <v>110</v>
      </c>
      <c r="G38" s="226">
        <f t="shared" si="1"/>
        <v>7544586</v>
      </c>
      <c r="H38" s="31"/>
      <c r="I38" s="31"/>
      <c r="J38" s="31"/>
      <c r="K38" s="31"/>
      <c r="L38" s="31"/>
    </row>
    <row r="39" spans="2:12" s="223" customFormat="1" ht="15" customHeight="1">
      <c r="B39" s="224">
        <v>2017</v>
      </c>
      <c r="C39" s="225" t="s">
        <v>111</v>
      </c>
      <c r="D39" s="226">
        <v>4733709</v>
      </c>
      <c r="E39" s="226">
        <v>2526594</v>
      </c>
      <c r="F39" s="226">
        <v>208</v>
      </c>
      <c r="G39" s="226">
        <f t="shared" si="1"/>
        <v>7260511</v>
      </c>
      <c r="H39" s="31"/>
      <c r="I39" s="31"/>
      <c r="J39" s="31"/>
      <c r="K39" s="31"/>
      <c r="L39" s="31"/>
    </row>
    <row r="40" spans="2:12" s="223" customFormat="1" ht="15" customHeight="1">
      <c r="B40" s="224">
        <v>2017</v>
      </c>
      <c r="C40" s="225" t="s">
        <v>114</v>
      </c>
      <c r="D40" s="226">
        <v>4818625</v>
      </c>
      <c r="E40" s="226">
        <v>2394482</v>
      </c>
      <c r="F40" s="226">
        <v>302</v>
      </c>
      <c r="G40" s="226">
        <f t="shared" si="1"/>
        <v>7213409</v>
      </c>
      <c r="H40" s="31"/>
      <c r="I40" s="31"/>
      <c r="J40" s="31"/>
      <c r="K40" s="31"/>
      <c r="L40" s="31"/>
    </row>
    <row r="41" spans="2:12" s="223" customFormat="1" ht="15" customHeight="1">
      <c r="B41" s="224">
        <v>2017</v>
      </c>
      <c r="C41" s="225" t="s">
        <v>113</v>
      </c>
      <c r="D41" s="226">
        <v>4411791</v>
      </c>
      <c r="E41" s="226">
        <v>2351323</v>
      </c>
      <c r="F41" s="226">
        <v>288</v>
      </c>
      <c r="G41" s="226">
        <f t="shared" si="1"/>
        <v>6763402</v>
      </c>
      <c r="H41" s="31"/>
      <c r="I41" s="31"/>
      <c r="J41" s="31"/>
      <c r="K41" s="31"/>
      <c r="L41" s="31"/>
    </row>
    <row r="42" spans="2:12" s="223" customFormat="1" ht="15" customHeight="1">
      <c r="B42" s="224">
        <v>2018</v>
      </c>
      <c r="C42" s="225" t="s">
        <v>112</v>
      </c>
      <c r="D42" s="226">
        <v>5331714</v>
      </c>
      <c r="E42" s="226">
        <v>2445515</v>
      </c>
      <c r="F42" s="226">
        <v>93</v>
      </c>
      <c r="G42" s="226">
        <f t="shared" si="1"/>
        <v>7777322</v>
      </c>
      <c r="H42" s="31"/>
      <c r="I42" s="31"/>
      <c r="J42" s="31"/>
      <c r="K42" s="31"/>
      <c r="L42" s="31"/>
    </row>
    <row r="43" spans="2:12" s="223" customFormat="1" ht="15" customHeight="1">
      <c r="B43" s="224">
        <v>2018</v>
      </c>
      <c r="C43" s="225" t="s">
        <v>111</v>
      </c>
      <c r="D43" s="226">
        <v>5214303</v>
      </c>
      <c r="E43" s="226">
        <v>2668292</v>
      </c>
      <c r="F43" s="226">
        <v>15</v>
      </c>
      <c r="G43" s="226">
        <f t="shared" si="1"/>
        <v>7882610</v>
      </c>
      <c r="H43" s="31"/>
      <c r="I43" s="31"/>
      <c r="J43" s="31"/>
      <c r="K43" s="31"/>
      <c r="L43" s="31"/>
    </row>
    <row r="44" spans="2:12" s="223" customFormat="1" ht="15" customHeight="1">
      <c r="B44" s="224">
        <v>2018</v>
      </c>
      <c r="C44" s="225" t="s">
        <v>114</v>
      </c>
      <c r="D44" s="226">
        <v>5236886</v>
      </c>
      <c r="E44" s="226">
        <v>2496633</v>
      </c>
      <c r="F44" s="226">
        <v>0</v>
      </c>
      <c r="G44" s="226">
        <f t="shared" si="1"/>
        <v>7733519</v>
      </c>
      <c r="H44" s="31"/>
      <c r="I44" s="31"/>
      <c r="J44" s="31"/>
      <c r="K44" s="31"/>
      <c r="L44" s="31"/>
    </row>
    <row r="45" spans="2:12" s="223" customFormat="1" ht="15" customHeight="1">
      <c r="B45" s="224">
        <v>2018</v>
      </c>
      <c r="C45" s="225" t="s">
        <v>113</v>
      </c>
      <c r="D45" s="226">
        <v>4647564</v>
      </c>
      <c r="E45" s="226">
        <v>2549854</v>
      </c>
      <c r="F45" s="226">
        <v>0</v>
      </c>
      <c r="G45" s="226">
        <f t="shared" si="1"/>
        <v>7197418</v>
      </c>
      <c r="H45" s="31"/>
      <c r="I45" s="31"/>
      <c r="J45" s="31"/>
      <c r="K45" s="31"/>
      <c r="L45" s="31"/>
    </row>
    <row r="46" spans="2:12" s="223" customFormat="1" ht="15" customHeight="1">
      <c r="B46" s="224">
        <v>2019</v>
      </c>
      <c r="C46" s="225" t="s">
        <v>112</v>
      </c>
      <c r="D46" s="226">
        <v>5090987</v>
      </c>
      <c r="E46" s="226">
        <v>2718162</v>
      </c>
      <c r="F46" s="226">
        <v>0</v>
      </c>
      <c r="G46" s="226">
        <f t="shared" si="1"/>
        <v>7809149</v>
      </c>
      <c r="H46" s="31"/>
      <c r="I46" s="31"/>
      <c r="J46" s="31"/>
      <c r="K46" s="31"/>
      <c r="L46" s="31"/>
    </row>
    <row r="47" spans="2:12" s="223" customFormat="1" ht="15" customHeight="1">
      <c r="B47" s="224">
        <v>2019</v>
      </c>
      <c r="C47" s="225" t="s">
        <v>111</v>
      </c>
      <c r="D47" s="226">
        <v>4900876</v>
      </c>
      <c r="E47" s="226">
        <v>3533841</v>
      </c>
      <c r="F47" s="226">
        <v>0</v>
      </c>
      <c r="G47" s="226">
        <f t="shared" si="1"/>
        <v>8434717</v>
      </c>
      <c r="H47" s="31"/>
      <c r="I47" s="31"/>
      <c r="J47" s="31"/>
      <c r="K47" s="31"/>
      <c r="L47" s="31"/>
    </row>
    <row r="48" spans="2:12" s="223" customFormat="1" ht="15" customHeight="1">
      <c r="B48" s="224">
        <v>2019</v>
      </c>
      <c r="C48" s="225" t="s">
        <v>114</v>
      </c>
      <c r="D48" s="226">
        <v>4889249</v>
      </c>
      <c r="E48" s="226">
        <v>3484353</v>
      </c>
      <c r="F48" s="226">
        <v>0</v>
      </c>
      <c r="G48" s="226">
        <f t="shared" si="1"/>
        <v>8373602</v>
      </c>
      <c r="H48" s="31"/>
      <c r="I48" s="31"/>
      <c r="J48" s="31"/>
      <c r="K48" s="31"/>
      <c r="L48" s="31"/>
    </row>
    <row r="49" spans="2:12" s="223" customFormat="1" ht="15" customHeight="1">
      <c r="B49" s="224">
        <v>2019</v>
      </c>
      <c r="C49" s="225" t="s">
        <v>113</v>
      </c>
      <c r="D49" s="226">
        <v>4536538</v>
      </c>
      <c r="E49" s="226">
        <v>2884448</v>
      </c>
      <c r="F49" s="226">
        <v>0</v>
      </c>
      <c r="G49" s="226">
        <f t="shared" si="1"/>
        <v>7420986</v>
      </c>
      <c r="H49" s="31"/>
      <c r="I49" s="31"/>
      <c r="J49" s="31"/>
      <c r="K49" s="31"/>
      <c r="L49" s="31"/>
    </row>
    <row r="50" spans="2:12" s="223" customFormat="1" ht="15" customHeight="1">
      <c r="B50" s="228"/>
      <c r="C50" s="229"/>
      <c r="D50" s="226"/>
      <c r="E50" s="226"/>
      <c r="F50" s="226"/>
      <c r="G50" s="31"/>
      <c r="H50" s="31"/>
      <c r="I50" s="31"/>
      <c r="J50" s="31"/>
      <c r="K50" s="31"/>
      <c r="L50" s="31"/>
    </row>
    <row r="51" spans="2:12" s="223" customFormat="1" ht="15" customHeight="1">
      <c r="B51" s="228"/>
      <c r="C51" s="229"/>
      <c r="D51" s="229"/>
      <c r="E51" s="229"/>
      <c r="F51" s="229"/>
      <c r="G51" s="31"/>
      <c r="H51" s="31"/>
      <c r="I51" s="31"/>
      <c r="J51" s="31"/>
      <c r="K51" s="31"/>
      <c r="L51" s="31"/>
    </row>
    <row r="52" spans="2:12" s="223" customFormat="1" ht="15" customHeight="1">
      <c r="B52" s="228"/>
      <c r="C52" s="229"/>
      <c r="D52" s="229"/>
      <c r="E52" s="229"/>
      <c r="F52" s="229"/>
      <c r="G52" s="31"/>
      <c r="H52" s="31"/>
      <c r="I52" s="31"/>
      <c r="J52" s="31"/>
      <c r="K52" s="31"/>
      <c r="L52" s="31"/>
    </row>
    <row r="53" spans="2:12" s="223" customFormat="1" ht="15" customHeight="1">
      <c r="B53" s="228"/>
      <c r="C53" s="229"/>
      <c r="D53" s="229"/>
      <c r="E53" s="229"/>
      <c r="F53" s="229"/>
      <c r="G53" s="31"/>
      <c r="H53" s="31"/>
      <c r="I53" s="31"/>
      <c r="J53" s="31"/>
      <c r="K53" s="31"/>
      <c r="L53" s="31"/>
    </row>
    <row r="54" spans="7:12" s="223" customFormat="1" ht="15" customHeight="1">
      <c r="G54" s="31"/>
      <c r="H54" s="31"/>
      <c r="I54" s="31"/>
      <c r="J54" s="31"/>
      <c r="K54" s="31"/>
      <c r="L54" s="31"/>
    </row>
    <row r="55" spans="7:12" s="223" customFormat="1" ht="15" customHeight="1">
      <c r="G55" s="31"/>
      <c r="H55" s="31"/>
      <c r="I55" s="31"/>
      <c r="J55" s="31"/>
      <c r="K55" s="31"/>
      <c r="L55" s="31"/>
    </row>
    <row r="56" spans="7:12" s="223" customFormat="1" ht="15" customHeight="1">
      <c r="G56" s="31"/>
      <c r="H56" s="31"/>
      <c r="I56" s="31"/>
      <c r="J56" s="31"/>
      <c r="K56" s="31"/>
      <c r="L56" s="31"/>
    </row>
    <row r="57" spans="2:12" s="223" customFormat="1" ht="15" customHeight="1">
      <c r="B57" s="227" t="s">
        <v>110</v>
      </c>
      <c r="G57" s="31"/>
      <c r="H57" s="31"/>
      <c r="I57" s="31"/>
      <c r="J57" s="31"/>
      <c r="K57" s="31"/>
      <c r="L57" s="31"/>
    </row>
    <row r="58" spans="2:12" s="223" customFormat="1" ht="15" customHeight="1">
      <c r="B58" s="227" t="s">
        <v>109</v>
      </c>
      <c r="C58" s="229"/>
      <c r="D58" s="229"/>
      <c r="E58" s="229"/>
      <c r="F58" s="229"/>
      <c r="G58" s="31"/>
      <c r="H58" s="31"/>
      <c r="I58" s="31"/>
      <c r="J58" s="31"/>
      <c r="K58" s="31"/>
      <c r="L58" s="31"/>
    </row>
    <row r="59" spans="2:12" s="223" customFormat="1" ht="15" customHeight="1">
      <c r="B59" s="228"/>
      <c r="C59" s="229"/>
      <c r="D59" s="229"/>
      <c r="E59" s="229"/>
      <c r="F59" s="229"/>
      <c r="G59" s="31"/>
      <c r="H59" s="31"/>
      <c r="I59" s="31"/>
      <c r="J59" s="31"/>
      <c r="K59" s="31"/>
      <c r="L59" s="31"/>
    </row>
    <row r="60" spans="2:12" s="223" customFormat="1" ht="15" customHeight="1">
      <c r="B60" s="228"/>
      <c r="C60" s="229"/>
      <c r="D60" s="229"/>
      <c r="E60" s="229"/>
      <c r="F60" s="229"/>
      <c r="G60" s="31"/>
      <c r="H60" s="31"/>
      <c r="I60" s="31"/>
      <c r="J60" s="31"/>
      <c r="K60" s="31"/>
      <c r="L60" s="31"/>
    </row>
    <row r="61" spans="2:12" s="223" customFormat="1" ht="15" customHeight="1">
      <c r="B61" s="228"/>
      <c r="C61" s="229"/>
      <c r="D61" s="229"/>
      <c r="E61" s="229"/>
      <c r="F61" s="229"/>
      <c r="G61" s="31"/>
      <c r="H61" s="31"/>
      <c r="I61" s="31"/>
      <c r="J61" s="31"/>
      <c r="K61" s="31"/>
      <c r="L61" s="31"/>
    </row>
    <row r="62" spans="2:12" s="223" customFormat="1" ht="15" customHeight="1">
      <c r="B62" s="228"/>
      <c r="C62" s="229"/>
      <c r="D62" s="229"/>
      <c r="E62" s="229"/>
      <c r="F62" s="229"/>
      <c r="G62" s="31"/>
      <c r="H62" s="31"/>
      <c r="I62" s="31"/>
      <c r="J62" s="31"/>
      <c r="K62" s="31"/>
      <c r="L62" s="31"/>
    </row>
    <row r="63" spans="2:12" s="223" customFormat="1" ht="15" customHeight="1">
      <c r="B63" s="228"/>
      <c r="C63" s="229"/>
      <c r="D63" s="229"/>
      <c r="E63" s="229"/>
      <c r="F63" s="229"/>
      <c r="G63" s="31"/>
      <c r="H63" s="31"/>
      <c r="I63" s="31"/>
      <c r="J63" s="31"/>
      <c r="K63" s="31"/>
      <c r="L63" s="31"/>
    </row>
    <row r="64" spans="2:12" s="223" customFormat="1" ht="15" customHeight="1">
      <c r="B64" s="228"/>
      <c r="C64" s="229"/>
      <c r="D64" s="229"/>
      <c r="E64" s="229"/>
      <c r="F64" s="229"/>
      <c r="G64" s="31"/>
      <c r="H64" s="31"/>
      <c r="I64" s="31"/>
      <c r="J64" s="31"/>
      <c r="K64" s="31"/>
      <c r="L64" s="31"/>
    </row>
    <row r="65" spans="2:12" s="223" customFormat="1" ht="15" customHeight="1">
      <c r="B65" s="228"/>
      <c r="C65" s="229"/>
      <c r="D65" s="229"/>
      <c r="E65" s="229"/>
      <c r="F65" s="229"/>
      <c r="G65" s="31"/>
      <c r="H65" s="31"/>
      <c r="I65" s="31"/>
      <c r="J65" s="31"/>
      <c r="K65" s="31"/>
      <c r="L65" s="31"/>
    </row>
    <row r="66" spans="6:12" s="223" customFormat="1" ht="15" customHeight="1">
      <c r="F66" s="230"/>
      <c r="G66" s="31"/>
      <c r="H66" s="31"/>
      <c r="I66" s="31"/>
      <c r="J66" s="31"/>
      <c r="K66" s="31"/>
      <c r="L66" s="31"/>
    </row>
    <row r="67" spans="7:12" s="223" customFormat="1" ht="15" customHeight="1">
      <c r="G67" s="31"/>
      <c r="H67" s="31"/>
      <c r="I67" s="31"/>
      <c r="J67" s="31"/>
      <c r="K67" s="31"/>
      <c r="L67" s="31"/>
    </row>
    <row r="68" spans="7:12" s="223" customFormat="1" ht="15" customHeight="1">
      <c r="G68" s="31"/>
      <c r="H68" s="31"/>
      <c r="I68" s="31"/>
      <c r="J68" s="31"/>
      <c r="K68" s="31"/>
      <c r="L68" s="31"/>
    </row>
    <row r="69" spans="7:12" s="223" customFormat="1" ht="15" customHeight="1">
      <c r="G69" s="31"/>
      <c r="H69" s="31"/>
      <c r="I69" s="31"/>
      <c r="J69" s="31"/>
      <c r="K69" s="31"/>
      <c r="L69" s="31"/>
    </row>
    <row r="70" spans="2:12" s="223" customFormat="1" ht="15" customHeight="1">
      <c r="B70" s="228"/>
      <c r="C70" s="229"/>
      <c r="D70" s="229"/>
      <c r="E70" s="229"/>
      <c r="F70" s="229"/>
      <c r="G70" s="31"/>
      <c r="H70" s="31"/>
      <c r="I70" s="31"/>
      <c r="J70" s="31"/>
      <c r="K70" s="31"/>
      <c r="L70" s="31"/>
    </row>
    <row r="71" spans="2:12" s="223" customFormat="1" ht="15" customHeight="1">
      <c r="B71" s="228"/>
      <c r="C71" s="229"/>
      <c r="D71" s="229"/>
      <c r="E71" s="229"/>
      <c r="F71" s="229"/>
      <c r="G71" s="31"/>
      <c r="H71" s="31"/>
      <c r="I71" s="31"/>
      <c r="J71" s="31"/>
      <c r="K71" s="31"/>
      <c r="L71" s="31"/>
    </row>
    <row r="72" spans="2:12" s="223" customFormat="1" ht="15" customHeight="1">
      <c r="B72" s="228"/>
      <c r="C72" s="229"/>
      <c r="D72" s="229"/>
      <c r="E72" s="229"/>
      <c r="F72" s="229"/>
      <c r="G72" s="31"/>
      <c r="H72" s="31"/>
      <c r="I72" s="31"/>
      <c r="J72" s="31"/>
      <c r="K72" s="31"/>
      <c r="L72" s="31"/>
    </row>
    <row r="73" spans="2:12" s="223" customFormat="1" ht="15" customHeight="1">
      <c r="B73" s="228"/>
      <c r="C73" s="229"/>
      <c r="D73" s="229"/>
      <c r="E73" s="229"/>
      <c r="F73" s="229"/>
      <c r="G73" s="31"/>
      <c r="H73" s="31"/>
      <c r="I73" s="31"/>
      <c r="J73" s="31"/>
      <c r="K73" s="31"/>
      <c r="L73" s="31"/>
    </row>
    <row r="74" spans="2:12" s="223" customFormat="1" ht="15" customHeight="1">
      <c r="B74" s="228"/>
      <c r="C74" s="229"/>
      <c r="D74" s="229"/>
      <c r="E74" s="229"/>
      <c r="F74" s="229"/>
      <c r="G74" s="31"/>
      <c r="H74" s="31"/>
      <c r="I74" s="31"/>
      <c r="J74" s="31"/>
      <c r="K74" s="31"/>
      <c r="L74" s="31"/>
    </row>
    <row r="75" spans="2:12" s="223" customFormat="1" ht="15" customHeight="1">
      <c r="B75" s="228"/>
      <c r="C75" s="229"/>
      <c r="D75" s="229"/>
      <c r="E75" s="229"/>
      <c r="F75" s="229"/>
      <c r="G75" s="31"/>
      <c r="H75" s="31"/>
      <c r="I75" s="31"/>
      <c r="J75" s="31"/>
      <c r="K75" s="31"/>
      <c r="L75" s="31"/>
    </row>
    <row r="76" spans="2:12" s="223" customFormat="1" ht="15" customHeight="1">
      <c r="B76" s="228"/>
      <c r="C76" s="229"/>
      <c r="D76" s="229"/>
      <c r="E76" s="229"/>
      <c r="F76" s="229"/>
      <c r="G76" s="31"/>
      <c r="H76" s="31"/>
      <c r="I76" s="31"/>
      <c r="J76" s="31"/>
      <c r="K76" s="31"/>
      <c r="L76" s="31"/>
    </row>
    <row r="77" spans="2:12" s="223" customFormat="1" ht="15" customHeight="1">
      <c r="B77" s="228"/>
      <c r="C77" s="229"/>
      <c r="D77" s="229"/>
      <c r="E77" s="229"/>
      <c r="F77" s="229"/>
      <c r="G77" s="31"/>
      <c r="H77" s="31"/>
      <c r="I77" s="31"/>
      <c r="J77" s="31"/>
      <c r="K77" s="31"/>
      <c r="L77" s="31"/>
    </row>
    <row r="78" spans="7:12" s="223" customFormat="1" ht="15" customHeight="1">
      <c r="G78" s="31"/>
      <c r="H78" s="31"/>
      <c r="I78" s="31"/>
      <c r="J78" s="31"/>
      <c r="K78" s="31"/>
      <c r="L78" s="31"/>
    </row>
    <row r="79" spans="7:12" s="223" customFormat="1" ht="15" customHeight="1">
      <c r="G79" s="31"/>
      <c r="H79" s="31"/>
      <c r="I79" s="31"/>
      <c r="J79" s="31"/>
      <c r="K79" s="31"/>
      <c r="L79" s="31"/>
    </row>
    <row r="80" spans="2:12" s="223" customFormat="1" ht="15" customHeight="1">
      <c r="B80" s="228"/>
      <c r="C80" s="229"/>
      <c r="D80" s="229"/>
      <c r="E80" s="229"/>
      <c r="F80" s="229"/>
      <c r="G80" s="31"/>
      <c r="H80" s="31"/>
      <c r="I80" s="31"/>
      <c r="J80" s="31"/>
      <c r="K80" s="31"/>
      <c r="L80" s="31"/>
    </row>
    <row r="81" spans="2:6" ht="15" customHeight="1">
      <c r="B81" s="228"/>
      <c r="C81" s="229"/>
      <c r="D81" s="229"/>
      <c r="E81" s="229"/>
      <c r="F81" s="229"/>
    </row>
    <row r="82" spans="2:6" ht="15" customHeight="1">
      <c r="B82" s="228"/>
      <c r="C82" s="229"/>
      <c r="D82" s="229"/>
      <c r="E82" s="229"/>
      <c r="F82" s="229"/>
    </row>
    <row r="83" spans="2:6" ht="15" customHeight="1">
      <c r="B83" s="228"/>
      <c r="C83" s="229"/>
      <c r="D83" s="229"/>
      <c r="E83" s="229"/>
      <c r="F83" s="229"/>
    </row>
    <row r="84" spans="2:6" ht="15" customHeight="1">
      <c r="B84" s="228"/>
      <c r="C84" s="223"/>
      <c r="D84" s="223"/>
      <c r="E84" s="223"/>
      <c r="F84" s="223"/>
    </row>
  </sheetData>
  <sheetProtection/>
  <mergeCells count="6">
    <mergeCell ref="B2:G2"/>
    <mergeCell ref="J2:N2"/>
    <mergeCell ref="B3:G3"/>
    <mergeCell ref="B4:G4"/>
    <mergeCell ref="J4:N4"/>
    <mergeCell ref="J3:N3"/>
  </mergeCells>
  <printOptions/>
  <pageMargins left="0.7086614173228347" right="0.7086614173228347" top="0.7480314960629921" bottom="0.7480314960629921" header="0.31496062992125984" footer="0.31496062992125984"/>
  <pageSetup fitToHeight="1" fitToWidth="1" horizontalDpi="600" verticalDpi="600" orientation="portrait" scale="86" r:id="rId2"/>
  <ignoredErrors>
    <ignoredError sqref="N6:N16"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aeme758p</dc:creator>
  <cp:keywords/>
  <dc:description/>
  <cp:lastModifiedBy>AGP</cp:lastModifiedBy>
  <cp:lastPrinted>2019-07-30T17:48:45Z</cp:lastPrinted>
  <dcterms:created xsi:type="dcterms:W3CDTF">2014-05-29T23:33:37Z</dcterms:created>
  <dcterms:modified xsi:type="dcterms:W3CDTF">2020-02-14T17:58:31Z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PublishingPageContent">
    <vt:lpwstr/>
  </property>
  <property fmtid="{D5CDD505-2E9C-101B-9397-08002B2CF9AE}" pid="4" name="HeaderStyleDefinitions">
    <vt:lpwstr/>
  </property>
  <property fmtid="{D5CDD505-2E9C-101B-9397-08002B2CF9AE}" pid="5" name="display_urn:schemas-microsoft-com:office:office#Editor">
    <vt:lpwstr>Cuenta del sistema</vt:lpwstr>
  </property>
  <property fmtid="{D5CDD505-2E9C-101B-9397-08002B2CF9AE}" pid="6" name="Order">
    <vt:lpwstr>78000.0000000000</vt:lpwstr>
  </property>
  <property fmtid="{D5CDD505-2E9C-101B-9397-08002B2CF9AE}" pid="7" name="TemplateUrl">
    <vt:lpwstr/>
  </property>
  <property fmtid="{D5CDD505-2E9C-101B-9397-08002B2CF9AE}" pid="8" name="PublishingRollupImage">
    <vt:lpwstr/>
  </property>
  <property fmtid="{D5CDD505-2E9C-101B-9397-08002B2CF9AE}" pid="9" name="Audience">
    <vt:lpwstr/>
  </property>
  <property fmtid="{D5CDD505-2E9C-101B-9397-08002B2CF9AE}" pid="10" name="ArticleStartDate">
    <vt:lpwstr/>
  </property>
  <property fmtid="{D5CDD505-2E9C-101B-9397-08002B2CF9AE}" pid="11" name="PublishingContactName">
    <vt:lpwstr/>
  </property>
  <property fmtid="{D5CDD505-2E9C-101B-9397-08002B2CF9AE}" pid="12" name="ArticleByLine">
    <vt:lpwstr/>
  </property>
  <property fmtid="{D5CDD505-2E9C-101B-9397-08002B2CF9AE}" pid="13" name="PublishingImageCaption">
    <vt:lpwstr/>
  </property>
  <property fmtid="{D5CDD505-2E9C-101B-9397-08002B2CF9AE}" pid="14" name="PublishingVariationRelationshipLinkFieldID">
    <vt:lpwstr/>
  </property>
  <property fmtid="{D5CDD505-2E9C-101B-9397-08002B2CF9AE}" pid="15" name="PublishingContactEmail">
    <vt:lpwstr/>
  </property>
  <property fmtid="{D5CDD505-2E9C-101B-9397-08002B2CF9AE}" pid="16" name="_SourceUrl">
    <vt:lpwstr/>
  </property>
  <property fmtid="{D5CDD505-2E9C-101B-9397-08002B2CF9AE}" pid="17" name="_SharedFileIndex">
    <vt:lpwstr/>
  </property>
  <property fmtid="{D5CDD505-2E9C-101B-9397-08002B2CF9AE}" pid="18" name="Comments">
    <vt:lpwstr/>
  </property>
  <property fmtid="{D5CDD505-2E9C-101B-9397-08002B2CF9AE}" pid="19" name="PublishingPageLayout">
    <vt:lpwstr/>
  </property>
  <property fmtid="{D5CDD505-2E9C-101B-9397-08002B2CF9AE}" pid="20" name="xd_Signature">
    <vt:lpwstr/>
  </property>
  <property fmtid="{D5CDD505-2E9C-101B-9397-08002B2CF9AE}" pid="21" name="PublishingPageImage">
    <vt:lpwstr/>
  </property>
  <property fmtid="{D5CDD505-2E9C-101B-9397-08002B2CF9AE}" pid="22" name="SummaryLinks">
    <vt:lpwstr/>
  </property>
  <property fmtid="{D5CDD505-2E9C-101B-9397-08002B2CF9AE}" pid="23" name="xd_ProgID">
    <vt:lpwstr/>
  </property>
  <property fmtid="{D5CDD505-2E9C-101B-9397-08002B2CF9AE}" pid="24" name="PublishingStartDate">
    <vt:lpwstr/>
  </property>
  <property fmtid="{D5CDD505-2E9C-101B-9397-08002B2CF9AE}" pid="25" name="PublishingExpirationDate">
    <vt:lpwstr/>
  </property>
  <property fmtid="{D5CDD505-2E9C-101B-9397-08002B2CF9AE}" pid="26" name="PublishingContactPicture">
    <vt:lpwstr/>
  </property>
  <property fmtid="{D5CDD505-2E9C-101B-9397-08002B2CF9AE}" pid="27" name="PublishingVariationGroupID">
    <vt:lpwstr/>
  </property>
  <property fmtid="{D5CDD505-2E9C-101B-9397-08002B2CF9AE}" pid="28" name="SummaryLinks2">
    <vt:lpwstr/>
  </property>
  <property fmtid="{D5CDD505-2E9C-101B-9397-08002B2CF9AE}" pid="29" name="display_urn:schemas-microsoft-com:office:office#Author">
    <vt:lpwstr>Cuenta del sistema</vt:lpwstr>
  </property>
</Properties>
</file>