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0" tabRatio="697" activeTab="0"/>
  </bookViews>
  <sheets>
    <sheet name="Índice" sheetId="1" r:id="rId1"/>
    <sheet name="I.1 Factura Electrónica" sheetId="2" r:id="rId2"/>
    <sheet name="I.2 Firma Electrónica" sheetId="3" r:id="rId3"/>
    <sheet name="I.3 Contribuyentes Activos" sheetId="4" r:id="rId4"/>
    <sheet name="I.4 Devoluciones" sheetId="5" r:id="rId5"/>
    <sheet name="I.5 RégimenIncorporaciónFiscal" sheetId="6" r:id="rId6"/>
    <sheet name="II.1 Declaraciones anuales" sheetId="7" r:id="rId7"/>
    <sheet name="II.2 Número de pagos por medio" sheetId="8" r:id="rId8"/>
    <sheet name="II.3 Pagos por tipo de contrib" sheetId="9" r:id="rId9"/>
    <sheet name="II.4 Operaciones comercio ext" sheetId="10" r:id="rId10"/>
    <sheet name="III.1 Control de obligaciones" sheetId="11" r:id="rId11"/>
    <sheet name="III.2 Actos de Fiscalización" sheetId="12" r:id="rId12"/>
    <sheet name="III.3.1 Cartera de créditos" sheetId="13" r:id="rId13"/>
    <sheet name="III.3.2 Importe recuperado" sheetId="14" r:id="rId14"/>
    <sheet name="III.4 Juicios" sheetId="15" r:id="rId15"/>
    <sheet name="IV. Recaudación" sheetId="16" r:id="rId16"/>
    <sheet name="V.1 Costo de la recaudación" sheetId="17" r:id="rId17"/>
    <sheet name="V.2.1 Corrupción Honestidad" sheetId="18" r:id="rId18"/>
    <sheet name="V.2.2 Imagen SAT" sheetId="19" r:id="rId19"/>
    <sheet name="V.3. FACLA" sheetId="20" r:id="rId20"/>
    <sheet name="V.3. FIDEMICA" sheetId="21" r:id="rId21"/>
    <sheet name="V.4.1 PAMC Art. 10" sheetId="22" r:id="rId22"/>
    <sheet name="V.4.2 PAMC Art. 21" sheetId="23" r:id="rId23"/>
    <sheet name="VI.1 Evolución del Personal" sheetId="24" r:id="rId24"/>
    <sheet name="VI.2. Derechos mineros" sheetId="25" r:id="rId25"/>
  </sheets>
  <definedNames>
    <definedName name="_xlnm.Print_Area" localSheetId="4">'I.4 Devoluciones'!$I$1:$M$26</definedName>
    <definedName name="_xlnm.Print_Area" localSheetId="5">'I.5 RégimenIncorporaciónFiscal'!$A$3:$J$43</definedName>
    <definedName name="_xlnm.Print_Area" localSheetId="7">'II.2 Número de pagos por medio'!$A$1:$H$41</definedName>
    <definedName name="_xlnm.Print_Area" localSheetId="8">'II.3 Pagos por tipo de contrib'!$A$1:$G$25</definedName>
    <definedName name="_xlnm.Print_Area" localSheetId="9">'II.4 Operaciones comercio ext'!$B$2:$O$37</definedName>
    <definedName name="_xlnm.Print_Area" localSheetId="10">'III.1 Control de obligaciones'!$A$1:$O$43</definedName>
    <definedName name="_xlnm.Print_Area" localSheetId="12">'III.3.1 Cartera de créditos'!$A$1:$H$27</definedName>
    <definedName name="_xlnm.Print_Area" localSheetId="13">'III.3.2 Importe recuperado'!$A$1:$G$28</definedName>
    <definedName name="_xlnm.Print_Area" localSheetId="14">'III.4 Juicios'!$A$1:$W$52</definedName>
    <definedName name="_xlnm.Print_Area" localSheetId="0">'Índice'!$A$1:$J$36</definedName>
    <definedName name="_xlnm.Print_Area" localSheetId="15">'IV. Recaudación'!$A$1:$N$83</definedName>
    <definedName name="_xlnm.Print_Area" localSheetId="16">'V.1 Costo de la recaudación'!$A$1:$H$28</definedName>
    <definedName name="_xlnm.Print_Area" localSheetId="17">'V.2.1 Corrupción Honestidad'!$A$3:$D$18</definedName>
    <definedName name="_xlnm.Print_Area" localSheetId="18">'V.2.2 Imagen SAT'!$B$3:$M$27</definedName>
    <definedName name="_xlnm.Print_Area" localSheetId="19">'V.3. FACLA'!$A$1:$G$57</definedName>
    <definedName name="_xlnm.Print_Area" localSheetId="20">'V.3. FIDEMICA'!$A$1:$G$54</definedName>
    <definedName name="_xlnm.Print_Area" localSheetId="21">'V.4.1 PAMC Art. 10'!$A$1:$H$19</definedName>
    <definedName name="_xlnm.Print_Area" localSheetId="22">'V.4.2 PAMC Art. 21'!$A$1:$F$45</definedName>
    <definedName name="_xlnm.Print_Area" localSheetId="23">'VI.1 Evolución del Personal'!$A$1:$L$20</definedName>
    <definedName name="_xlnm.Print_Area" localSheetId="24">'VI.2. Derechos mineros'!$A$2:$C$18</definedName>
    <definedName name="_xlnm.Print_Titles" localSheetId="0">'Índice'!$1:$6</definedName>
  </definedNames>
  <calcPr fullCalcOnLoad="1"/>
</workbook>
</file>

<file path=xl/sharedStrings.xml><?xml version="1.0" encoding="utf-8"?>
<sst xmlns="http://schemas.openxmlformats.org/spreadsheetml/2006/main" count="975" uniqueCount="457">
  <si>
    <t>Año</t>
  </si>
  <si>
    <t>Plazas</t>
  </si>
  <si>
    <t>Honorarios</t>
  </si>
  <si>
    <t>Eventuales</t>
  </si>
  <si>
    <t>Total de empleados</t>
  </si>
  <si>
    <t>Personas físicas</t>
  </si>
  <si>
    <t>Asalariados</t>
  </si>
  <si>
    <t>Concepto</t>
  </si>
  <si>
    <t>Con relación al PIB</t>
  </si>
  <si>
    <t>Contribuyentes activos</t>
  </si>
  <si>
    <t>Juicios</t>
  </si>
  <si>
    <t>Devoluciones</t>
  </si>
  <si>
    <t>Fiscalización</t>
  </si>
  <si>
    <t>Actos de fiscalización</t>
  </si>
  <si>
    <t>Programa Anual de Mejora Continua</t>
  </si>
  <si>
    <t>Millones de pesos</t>
  </si>
  <si>
    <t>Total</t>
  </si>
  <si>
    <t>Efectivo</t>
  </si>
  <si>
    <t>Virtual</t>
  </si>
  <si>
    <t>Importe mensual recuperado
Cartera de Créditos</t>
  </si>
  <si>
    <t>Ene</t>
  </si>
  <si>
    <t>Feb</t>
  </si>
  <si>
    <t>Mar</t>
  </si>
  <si>
    <t>Porcentaje</t>
  </si>
  <si>
    <t>Indicador</t>
  </si>
  <si>
    <t>Valor que implica mejora</t>
  </si>
  <si>
    <t>Resultado observado</t>
  </si>
  <si>
    <t>≤ 1</t>
  </si>
  <si>
    <t>Costo de cumplimiento de obligaciones fiscales</t>
  </si>
  <si>
    <t>Tiempo en el cumplimiento de obligaciones fiscales</t>
  </si>
  <si>
    <t>Meta</t>
  </si>
  <si>
    <t>Avance</t>
  </si>
  <si>
    <t>Eficacia de la fiscalización grandes contribuyentes</t>
  </si>
  <si>
    <t xml:space="preserve">Recaudación secundaria por actos de fiscalización a grandes contribuyentes </t>
  </si>
  <si>
    <t>Costo de la recaudación</t>
  </si>
  <si>
    <t>Pesos por cada 100 pesos recaudados</t>
  </si>
  <si>
    <t>Costo de la recaudación bruta aduanera</t>
  </si>
  <si>
    <t>Miles de pesos</t>
  </si>
  <si>
    <t>Miles de inscripciones</t>
  </si>
  <si>
    <t>Calificación</t>
  </si>
  <si>
    <t>Juicios ganados por el SAT a grandes contribuyentes en sentencias definitivas</t>
  </si>
  <si>
    <t>Cobertura de capacitación</t>
  </si>
  <si>
    <t>Percepción del Servicio Canal Telefónico</t>
  </si>
  <si>
    <t>Promedio en una escala de 0 a 100</t>
  </si>
  <si>
    <t>Percepción del Servicio Chat uno a uno</t>
  </si>
  <si>
    <t>Combate a la corrupción</t>
  </si>
  <si>
    <t>Imagen General del SAT</t>
  </si>
  <si>
    <t>Otros</t>
  </si>
  <si>
    <t>-</t>
  </si>
  <si>
    <t>Costo de la Recaudación Neta</t>
  </si>
  <si>
    <t>Tiempo promedio de espera del contribuyente</t>
  </si>
  <si>
    <t>Minutos</t>
  </si>
  <si>
    <t>Unidad</t>
  </si>
  <si>
    <t>Índice</t>
  </si>
  <si>
    <t>Fórmula</t>
  </si>
  <si>
    <t>Ingresos Tributarios Netos Administrados por el SAT recaudados al periodo que se reporta / Recaudación estimada de Ingresos Tributarios Netos Administrados por el SAT en la Ley de Ingresos de la Federación al periodo que se reporta</t>
  </si>
  <si>
    <t>Recaudación bruta acumulada de los nuevos contribuyentes inscritos en el año anterior obtenidos al periodo / Recaudación bruta acumulada de los nuevos contribuyentes del mismo periodo del año anterior inscritos en el RFC en el año previo a la recaudación</t>
  </si>
  <si>
    <t>(Recaudación secundaria efectivamente cobrada al periodo por actos de fiscalización / Recaudación secundaria efectivamente cobrada al mismo periodo del año anterior por actos de fiscalización)</t>
  </si>
  <si>
    <t>(Recaudación obtenida al periodo de contribuyentes fiscalizados en el año anterior / Recaudación obtenida del mismo periodo del año anterior de contribuyentes fiscalizados en el año previo)</t>
  </si>
  <si>
    <t>((Gasto total ejercido por el SAT / Ingresos Tributarios Netos Administrados por el SAT) / (Gasto total ejercido por el SAT al mismo periodo del año anterior / Ingresos Tributarios Netos Administrados por el SAT recaudados al mismo periodo del año anterior))</t>
  </si>
  <si>
    <t>(Promedio del costo de cumplimiento al contribuyente para atender sus obligaciones fiscales al periodo que se reporta / Promedio del costo de cumplimiento al contribuyente para atender sus obligaciones fiscales al mismo periodo del año anterior)</t>
  </si>
  <si>
    <t>(Promedio de tiempo de cumplimiento al contribuyente para atender sus obligaciones fiscales al periodo que se reporta / Promedio de tiempo de cumplimiento al contribuyente para atender sus obligaciones fiscales al mismo periodo del año anterior)</t>
  </si>
  <si>
    <t>Factura electrónica</t>
  </si>
  <si>
    <t>Emisores</t>
  </si>
  <si>
    <t>Ingresos</t>
  </si>
  <si>
    <t>Facturas</t>
  </si>
  <si>
    <t>Control de obligaciones</t>
  </si>
  <si>
    <t>Actos por Caídas Recaudatorias</t>
  </si>
  <si>
    <t>Recaudación por actos de Control de Obligaciones</t>
  </si>
  <si>
    <t>Disminución de pagos</t>
  </si>
  <si>
    <t>Recaudación por Control de Obligaciones</t>
  </si>
  <si>
    <t>Requerimientos</t>
  </si>
  <si>
    <t>Cartas Invitación y Exhorto</t>
  </si>
  <si>
    <t>Correo electrónico</t>
  </si>
  <si>
    <t>Entrevistas</t>
  </si>
  <si>
    <t>Mensajes de voz y texto</t>
  </si>
  <si>
    <t>Número</t>
  </si>
  <si>
    <t>≥1</t>
  </si>
  <si>
    <t>≤1</t>
  </si>
  <si>
    <t>(Millones de pesos)</t>
  </si>
  <si>
    <t>Eficacia de la fiscalización de comercio exterior</t>
  </si>
  <si>
    <t>Recaudación secundaria por actos de fiscalización de comercio exterior</t>
  </si>
  <si>
    <t>Número de inscripciones realizadas al RFC</t>
  </si>
  <si>
    <t>Número de certificados</t>
  </si>
  <si>
    <t>%Buena</t>
  </si>
  <si>
    <t>%Regular</t>
  </si>
  <si>
    <t>%Mala</t>
  </si>
  <si>
    <t>I. Servicios al Contribuyente</t>
  </si>
  <si>
    <t>I.</t>
  </si>
  <si>
    <t>Firma electrónica</t>
  </si>
  <si>
    <t xml:space="preserve">% Variación </t>
  </si>
  <si>
    <t>II. Declaraciones y Pagos</t>
  </si>
  <si>
    <t>II.</t>
  </si>
  <si>
    <t>Declaraciones anuales</t>
  </si>
  <si>
    <t>Pagos por medio de recepción</t>
  </si>
  <si>
    <t>Pagos por tipo de contribuyente</t>
  </si>
  <si>
    <t>Operaciones de comercio exterior</t>
  </si>
  <si>
    <t>III. Fiscalización</t>
  </si>
  <si>
    <t>III.</t>
  </si>
  <si>
    <t>Cobranza</t>
  </si>
  <si>
    <t>IV.</t>
  </si>
  <si>
    <t>V.</t>
  </si>
  <si>
    <t>VI.</t>
  </si>
  <si>
    <t>IV. Recaudación</t>
  </si>
  <si>
    <t>Ingresos tributarios</t>
  </si>
  <si>
    <t>Ingresos tributarios administrados por el SAT</t>
  </si>
  <si>
    <t>Impuesto sobre la Renta (ISR)</t>
  </si>
  <si>
    <t>Impuesto al Valor Agregado (IVA)</t>
  </si>
  <si>
    <t>Impuesto Especial sobre Producción y Servicios (IEPS)</t>
  </si>
  <si>
    <t>V. Transparencia y rendición de cuentas</t>
  </si>
  <si>
    <t>Fideicomisos</t>
  </si>
  <si>
    <t>VI. Estructura y recursos humanos</t>
  </si>
  <si>
    <t>Evolución del personal ocupado por tipo de contratación</t>
  </si>
  <si>
    <t>Unidad de medida</t>
  </si>
  <si>
    <t>Fuente: SAT.</t>
  </si>
  <si>
    <t>Datos preliminares sujetos a revisión.</t>
  </si>
  <si>
    <t>II</t>
  </si>
  <si>
    <t>I</t>
  </si>
  <si>
    <t>IV</t>
  </si>
  <si>
    <t>III</t>
  </si>
  <si>
    <t>Documento en papel</t>
  </si>
  <si>
    <t>Internet</t>
  </si>
  <si>
    <t>Ventanilla</t>
  </si>
  <si>
    <t>Trimestre</t>
  </si>
  <si>
    <t>Morales</t>
  </si>
  <si>
    <t>Físicas</t>
  </si>
  <si>
    <t>Actos por Meta Recaudatoria</t>
  </si>
  <si>
    <t>Actos de Control de Obligaciones</t>
  </si>
  <si>
    <t>Número de Actos</t>
  </si>
  <si>
    <t>SAT</t>
  </si>
  <si>
    <t>Importe de la cartera                 (millones de pesos)</t>
  </si>
  <si>
    <t>Número de créditos fiscales</t>
  </si>
  <si>
    <t>Cartera de créditos generados</t>
  </si>
  <si>
    <t>Variación %</t>
  </si>
  <si>
    <t>Importe recuperado</t>
  </si>
  <si>
    <t xml:space="preserve">BALANCE GENERAL </t>
  </si>
  <si>
    <t>%</t>
  </si>
  <si>
    <t>Activo Total</t>
  </si>
  <si>
    <t>Activo fijo</t>
  </si>
  <si>
    <t>n.a.</t>
  </si>
  <si>
    <t>Pasivo Total</t>
  </si>
  <si>
    <t>n.s.</t>
  </si>
  <si>
    <t>Patrimonio</t>
  </si>
  <si>
    <t>FLUJO DE EFECTIVO</t>
  </si>
  <si>
    <t>SALDO INICIAL ENERO</t>
  </si>
  <si>
    <t>TOTAL DE INGRESOS</t>
  </si>
  <si>
    <t xml:space="preserve">Aportaciones </t>
  </si>
  <si>
    <t xml:space="preserve">TOTAL EGRESOS </t>
  </si>
  <si>
    <t>Servicios de revisión no intrusiva</t>
  </si>
  <si>
    <t>SALDO FINAL</t>
  </si>
  <si>
    <t>n.s. No significativo</t>
  </si>
  <si>
    <t xml:space="preserve">n.a. No aplica </t>
  </si>
  <si>
    <t xml:space="preserve">Inversiones </t>
  </si>
  <si>
    <t xml:space="preserve">Acumulado </t>
  </si>
  <si>
    <t xml:space="preserve">Índice de solvencia </t>
  </si>
  <si>
    <t>Las sumas pueden no coincidir con el redondeo.</t>
  </si>
  <si>
    <t>FIDEMICA Situación Financiera</t>
  </si>
  <si>
    <t xml:space="preserve">FIDEMICA. Cartera de Inversiones </t>
  </si>
  <si>
    <t>Total de pagos</t>
  </si>
  <si>
    <t>Importe recuperado Cartera de Créditos</t>
  </si>
  <si>
    <t>Variación</t>
  </si>
  <si>
    <t>Cifras preliminares sujetas a revisión.</t>
  </si>
  <si>
    <t>Mes</t>
  </si>
  <si>
    <t xml:space="preserve">FACLA Recursos aplicados </t>
  </si>
  <si>
    <t>Disponibilidad en efectivo</t>
  </si>
  <si>
    <t>Anticipos de infraestructura</t>
  </si>
  <si>
    <t>Actos de fiscalización terminados</t>
  </si>
  <si>
    <t>Presupuesto ejercido en la Función Fiscalizadora</t>
  </si>
  <si>
    <t>Cifras cobradas</t>
  </si>
  <si>
    <t>Rentabilidad de la fiscalización</t>
  </si>
  <si>
    <t>Periodo</t>
  </si>
  <si>
    <t>Factura Electrónica</t>
  </si>
  <si>
    <t>Millones</t>
  </si>
  <si>
    <t>Personas morales</t>
  </si>
  <si>
    <t>mar</t>
  </si>
  <si>
    <t>jun</t>
  </si>
  <si>
    <t>sep</t>
  </si>
  <si>
    <t>dic</t>
  </si>
  <si>
    <t>Monto</t>
  </si>
  <si>
    <t xml:space="preserve">Juicios </t>
  </si>
  <si>
    <t>Juicios de amparo contra actos</t>
  </si>
  <si>
    <t xml:space="preserve">Número de juicios </t>
  </si>
  <si>
    <t>Monto (Millones de pesos)</t>
  </si>
  <si>
    <t>1ra. Instancia</t>
  </si>
  <si>
    <t>Segunda instancia</t>
  </si>
  <si>
    <t>Definitivas</t>
  </si>
  <si>
    <t>Total de Juicios</t>
  </si>
  <si>
    <t xml:space="preserve">% favorable al SAT </t>
  </si>
  <si>
    <t>Favorables al SAT</t>
  </si>
  <si>
    <t>% favorables</t>
  </si>
  <si>
    <t>Desfavorables al SAT</t>
  </si>
  <si>
    <t>% desfavorables</t>
  </si>
  <si>
    <t>Recaudación del RIF</t>
  </si>
  <si>
    <t>Estímulos Fiscales del RIF 1/</t>
  </si>
  <si>
    <t xml:space="preserve">   ISR</t>
  </si>
  <si>
    <t xml:space="preserve">   IVA</t>
  </si>
  <si>
    <t xml:space="preserve">   IEPS</t>
  </si>
  <si>
    <t>Sector</t>
  </si>
  <si>
    <t>Comercio al por menor</t>
  </si>
  <si>
    <t>Otros servicios excepto actividades de gobierno</t>
  </si>
  <si>
    <t>Transportes, correos y almacenamiento</t>
  </si>
  <si>
    <t>Industrias manufactureras</t>
  </si>
  <si>
    <t>Comercio al por mayor</t>
  </si>
  <si>
    <t>Servicios de alojamiento temporal y de preparación de alimentos y bebidas</t>
  </si>
  <si>
    <t>Servicios profesionales, científicos y técnicos</t>
  </si>
  <si>
    <t>Construcción</t>
  </si>
  <si>
    <t>Servicios de apoyo a los negocios y manejo de desechos y servicios de remediación</t>
  </si>
  <si>
    <t xml:space="preserve">Otros </t>
  </si>
  <si>
    <t>Servicios inmobiliarios y de alquiler de bienes muebles e intangibles</t>
  </si>
  <si>
    <t>Servicio de esparcimiento culturales y deportivos y otros servicios recreativos</t>
  </si>
  <si>
    <t>Información en medios masivos</t>
  </si>
  <si>
    <t>Servicios educativos</t>
  </si>
  <si>
    <t>Servicios de  salud y asistencia social</t>
  </si>
  <si>
    <t>Agricultura, ganadería, aprovechamiento forestal,  pesca y caza</t>
  </si>
  <si>
    <t>Servicios financieros y de seguros</t>
  </si>
  <si>
    <t>Actividades de gobierno y de organismos internacionales y extraterritoriales</t>
  </si>
  <si>
    <t xml:space="preserve">Minería </t>
  </si>
  <si>
    <t>Electricidad, agua y suministro de gas por ductos al consumidor final</t>
  </si>
  <si>
    <t>Dirección de corporativos y empresas</t>
  </si>
  <si>
    <t>Porciento del total</t>
  </si>
  <si>
    <t>Egresos</t>
  </si>
  <si>
    <t>Millones de operaciones</t>
  </si>
  <si>
    <t>Número de contribuyentes con Firma Electrónica</t>
  </si>
  <si>
    <t>Número de declaraciones</t>
  </si>
  <si>
    <t>Pedimentos</t>
  </si>
  <si>
    <t>IVA</t>
  </si>
  <si>
    <t>IGI</t>
  </si>
  <si>
    <t>DTA</t>
  </si>
  <si>
    <t>IEPS</t>
  </si>
  <si>
    <t>ISAN</t>
  </si>
  <si>
    <t>ISR</t>
  </si>
  <si>
    <t>Fuente: SHCP.</t>
  </si>
  <si>
    <t>Evolución personal ocupado</t>
  </si>
  <si>
    <t>Régimen de Incorporación Fiscal</t>
  </si>
  <si>
    <t>Temas</t>
  </si>
  <si>
    <t>Tablas del Informe Tributario y de Gestión</t>
  </si>
  <si>
    <t>2011-2012</t>
  </si>
  <si>
    <t>Número de Pagos por medio de recepción</t>
  </si>
  <si>
    <t>Número de Pagos por tipo de contribuyente</t>
  </si>
  <si>
    <t>Control de Obligaciones</t>
  </si>
  <si>
    <t>Número de juicios</t>
  </si>
  <si>
    <t>Fuente: Cálculos propios con base en datos de la SHCP y del SAT.</t>
  </si>
  <si>
    <t>Los totales pueden no coincidir debido al redondeo.</t>
  </si>
  <si>
    <t>Las sumas pueden no coincidir por el redondeo.</t>
  </si>
  <si>
    <t>Cifras preliminares.</t>
  </si>
  <si>
    <t>Porcentajes redondeados al entero más próximo.</t>
  </si>
  <si>
    <t>2011-2013</t>
  </si>
  <si>
    <t>2011-2014</t>
  </si>
  <si>
    <t>2011-2015</t>
  </si>
  <si>
    <t>Recaudación por tipo de acto  de Control de Obligaciones</t>
  </si>
  <si>
    <t>Reconocimientos</t>
  </si>
  <si>
    <t>Autodeclaraciones</t>
  </si>
  <si>
    <t>Reconocimientos en menos de 3 horas</t>
  </si>
  <si>
    <t>Resto de Reconocimientos</t>
  </si>
  <si>
    <t>Total de Reconocimientos</t>
  </si>
  <si>
    <t>Periodo acumulado</t>
  </si>
  <si>
    <t>Monto Total</t>
  </si>
  <si>
    <t>Número de contribuyentes</t>
  </si>
  <si>
    <t>Certificados emitidos de Firma Electrónica</t>
  </si>
  <si>
    <t>Facturas *</t>
  </si>
  <si>
    <t>Deudores diversos</t>
  </si>
  <si>
    <r>
      <t xml:space="preserve">Mayor detalle de la </t>
    </r>
    <r>
      <rPr>
        <b/>
        <sz val="7"/>
        <color indexed="8"/>
        <rFont val="Soberana Sans"/>
        <family val="3"/>
      </rPr>
      <t>información de ingresos</t>
    </r>
    <r>
      <rPr>
        <sz val="7"/>
        <color indexed="8"/>
        <rFont val="Soberana Sans"/>
        <family val="3"/>
      </rPr>
      <t xml:space="preserve"> puede ser consultada en la siguiente liga:</t>
    </r>
  </si>
  <si>
    <r>
      <t xml:space="preserve">Mayor detalle de la </t>
    </r>
    <r>
      <rPr>
        <b/>
        <sz val="7"/>
        <color indexed="8"/>
        <rFont val="Soberana Sans"/>
        <family val="3"/>
      </rPr>
      <t>información de gestión</t>
    </r>
    <r>
      <rPr>
        <sz val="7"/>
        <color indexed="8"/>
        <rFont val="Soberana Sans"/>
        <family val="3"/>
      </rPr>
      <t xml:space="preserve"> puede ser consultada en la siguiente liga:</t>
    </r>
  </si>
  <si>
    <t>3/ Sistema electrónico del SAT a través del cual los contribuyentes del Régimen de Incorporación Fiscal, entre otras personas físicas, llevan su contabilidad y pueden generar facturas electrónicas.</t>
  </si>
  <si>
    <t>2/ La cifra forma parte del total del cuadro de Universo de Contribuyentes Activos Registrado.</t>
  </si>
  <si>
    <t>Distribución de los contribuyentes del RIF por sector de actividad económica 2/</t>
  </si>
  <si>
    <t>Uso del aplicativo "Mis Cuentas" 3/</t>
  </si>
  <si>
    <t>Las cifras podrían diferir debido al redondeo</t>
  </si>
  <si>
    <t xml:space="preserve">(Millones de pesos) </t>
  </si>
  <si>
    <t>Al primer trimestre</t>
  </si>
  <si>
    <t>Notas:</t>
  </si>
  <si>
    <t>Cifras preliminares sujetas a revisión</t>
  </si>
  <si>
    <t>Fuente: SAT</t>
  </si>
  <si>
    <t xml:space="preserve">Eficacia de la fiscalización otros contribuyentes  2/                          </t>
  </si>
  <si>
    <t>Otros contribuyentes.- Son aquellas personas físicas y morales que fueron sujetos a actos de fiscalización por parte de la Administración General de Auditoría Fiscal Federal</t>
  </si>
  <si>
    <t>Indicador de honestidad por experiencia en servicios
(IHES A-SAT)</t>
  </si>
  <si>
    <t>CONCEPTO</t>
  </si>
  <si>
    <t>Saldo inicial enero</t>
  </si>
  <si>
    <t>Total de ingresos</t>
  </si>
  <si>
    <t>Total de egresos</t>
  </si>
  <si>
    <t>Devoluciones por saldos a favor de los contribuyentes</t>
  </si>
  <si>
    <t>Variación Real (%)</t>
  </si>
  <si>
    <t>Absoluta</t>
  </si>
  <si>
    <t>Relativa (%)</t>
  </si>
  <si>
    <t>Devoluciones totales</t>
  </si>
  <si>
    <t>Tributarios</t>
  </si>
  <si>
    <t>Renta</t>
  </si>
  <si>
    <t>Valor Agregado</t>
  </si>
  <si>
    <t>No Tributarios</t>
  </si>
  <si>
    <t>Diferencia</t>
  </si>
  <si>
    <t>Devoluciones de los principales impuestos, ISR e IVA</t>
  </si>
  <si>
    <t>Var. Real
(%)</t>
  </si>
  <si>
    <t>2008</t>
  </si>
  <si>
    <t>2009</t>
  </si>
  <si>
    <t>2010</t>
  </si>
  <si>
    <t>2011</t>
  </si>
  <si>
    <t>2012</t>
  </si>
  <si>
    <t>2013</t>
  </si>
  <si>
    <t>2014</t>
  </si>
  <si>
    <t>2015</t>
  </si>
  <si>
    <t>2016</t>
  </si>
  <si>
    <t>Acumulado al mes de marzo de cada año</t>
  </si>
  <si>
    <t>2011-2016</t>
  </si>
  <si>
    <t>Derechos mineros</t>
  </si>
  <si>
    <t>Recaudación Derechos a la Minería</t>
  </si>
  <si>
    <t>Minería (Arts. 262 al 275 de la LFD)</t>
  </si>
  <si>
    <t>Concesiones y asignaciones mineras (Arts. 263 al 267 de la LFD)</t>
  </si>
  <si>
    <t>Derecho especial sobre minería (Art. 268 de la LFD)</t>
  </si>
  <si>
    <t>Derecho adicional sobre minería (Art. 269 de la LFD)</t>
  </si>
  <si>
    <t>Neta</t>
  </si>
  <si>
    <t>Derecho extraordinario sobre minería (Art. 270 de la LFD)</t>
  </si>
  <si>
    <t>Debido a la nueva mecánica para calcular los Ingresos Tributarios administrados por el SAT a partir del 4o trimestre de 2015, se adecuaron los resultados de años anteriores, por lo que no son comparables con publicaciones previas.</t>
  </si>
  <si>
    <t>A marzo</t>
  </si>
  <si>
    <t>A partir de 2015 el ISR considera datos de ISR de contratistas y asignatarios.</t>
  </si>
  <si>
    <t>Calificación media anual acumulada</t>
  </si>
  <si>
    <t>2011-2017</t>
  </si>
  <si>
    <t>ITNASAT *</t>
  </si>
  <si>
    <t>Tenencia</t>
  </si>
  <si>
    <t>Rendimientos petroleros</t>
  </si>
  <si>
    <t>A partir de 2015 el ISR considera datos de ISR de contratistas y asignatarios. 
Toda la serie del ISR considera el IMPAC.</t>
  </si>
  <si>
    <t>* Nota: Debido a la nueva mecánica de cálculo de los ITNASAT a partir del 4o trimestre de 2015, se adecuaron los resultados de años anteriores, por lo que no son comparables con publicaciones previas.</t>
  </si>
  <si>
    <t>Vigilancia de cumplimiento</t>
  </si>
  <si>
    <t>Buzón Tributario</t>
  </si>
  <si>
    <t>Total *</t>
  </si>
  <si>
    <t>Evolución de la recaudación</t>
  </si>
  <si>
    <t>Recaudación de nuevos contribuyentes</t>
  </si>
  <si>
    <t>Costo de operación</t>
  </si>
  <si>
    <t>Eficacia de la fiscalización de hidrocarburos</t>
  </si>
  <si>
    <t>Recaudación secundaria por actos de fiscalización a contribuyentes relacionados con el sector hidrocarburos</t>
  </si>
  <si>
    <t>Promedio de recaudación secundaria por acto de fiscalización de métodos sustantivos concluidos por autocorrección a otros contribuyentes  2/</t>
  </si>
  <si>
    <t>Promedio de recaudación secundaria por acto de fiscalización de métodos sustantivos a contribuyentes de comercio exterior</t>
  </si>
  <si>
    <t>Promedio de recaudación secundaria por acto de fiscalización a contribuyentes relacionados con el sector de hidrocarburos</t>
  </si>
  <si>
    <t>Ingresos tributarios de los nuevos contribuyentes</t>
  </si>
  <si>
    <t>Percepción de la facilidad de los principales trámites y servicios del SAT</t>
  </si>
  <si>
    <t>Percepción de la facilidad de los principales trámites y servicios de comercio exterior a través de las aduanas del país</t>
  </si>
  <si>
    <t>Recepción de Declaraciones Anuales</t>
  </si>
  <si>
    <t>Recaudación por empleado</t>
  </si>
  <si>
    <t>2017</t>
  </si>
  <si>
    <t>Activo Circulante</t>
  </si>
  <si>
    <t>Anticipos a proveedores</t>
  </si>
  <si>
    <t>Activo Fijo</t>
  </si>
  <si>
    <t>Saldo final</t>
  </si>
  <si>
    <t>Otros gastos*</t>
  </si>
  <si>
    <t>Marzo</t>
  </si>
  <si>
    <t>2011 considera cifras acumuladas desde 2004</t>
  </si>
  <si>
    <t>Millones de contribuyentes</t>
  </si>
  <si>
    <t>FACLA Situación Financiera</t>
  </si>
  <si>
    <t>n.a. No aplica</t>
  </si>
  <si>
    <t>Por ejercer</t>
  </si>
  <si>
    <t>2011-2018</t>
  </si>
  <si>
    <t>Promedio de calificación de la honestidad en trámites y servicios recurrentes que brinda el SAT y que realiza directamente el contribuyente. (Escala de calificación del 0 al 10, donde 0 representa alta corrupción y 10 total honestidad).</t>
  </si>
  <si>
    <t>Recaudación secundaria por actos de fiscalización a otros contribuyentes  2/</t>
  </si>
  <si>
    <t>Recuperación de la cartera de créditos fiscales 3/</t>
  </si>
  <si>
    <t>Indicador de honestidad por experiencia en servicios</t>
  </si>
  <si>
    <t>Promedio de recaudación secundaria por acto de fiscalización de métodos profundos concluidos por autocorrección a grandes contribuyentes</t>
  </si>
  <si>
    <t>Juicios ganados por el SAT a otros contribuyentes en sentencias definitivas  4/</t>
  </si>
  <si>
    <t>2018</t>
  </si>
  <si>
    <t>Proyectos estratégicos</t>
  </si>
  <si>
    <t>Proyectos de mejora</t>
  </si>
  <si>
    <t>1/ Estimación realizada con base en: 
a) Reducción del ISR contemplado en el artículo 111 de la Ley del Impuesto sobre la Renta, así como las disposiciones del artículo 23 de la Ley de Ingresos de la Federación.
b) "Decreto que compila diversos beneficios fiscales y establece medidas de simplificación administrativa", publicado en el Diario Oficial de la Federación el 26 de diciembre de 2013, a través del cual se otorga a los contribuyentes que tributan en el Régimen de Incorporación Fiscal, un estímulo fiscal consistente en una cantidad equivalente al 100% del Impuesto al Valor Agregado y del Impuesto Especial sobre Producción y Servicios, que deba trasladarse en la enajenación de bienes o prestación de servicios, que se efectúen con el público en general.
c) "Decreto por el que se otorgan beneficios fiscales a quienes tributen en el Régimen de Incorporación Fiscal", publicado en el Diario Oficial de la Federación el 10 de septiembre de 2014, a través del cual se otorga a los contribuyentes que tributan en el Régimen de Incorporación Fiscal, estímulos fiscales en materia del Impuesto al Valor Agregado y del Impuesto Especial sobre Producción y Servicios. 
d) “Decreto por el que se amplían los beneficios fiscales a los contribuyentes del Régimen de Incorporación Fiscal” publicado en el Diario Oficial de la Federación el 11 de marzo de 2015, a través del cual amplía la aplicación de la reducción del 100% del ISR, IVA y IEPS.
Fuente: SAT</t>
  </si>
  <si>
    <t>Acumulado al mes de diciembre de cada año</t>
  </si>
  <si>
    <t>generadas de años anteriores</t>
  </si>
  <si>
    <t>* 2011 considera 1,133.2 millones de facturas</t>
  </si>
  <si>
    <t>Primer trimestre 2019</t>
  </si>
  <si>
    <t>http://presto.hacienda.gob.mx/EstoporLayout/estadisticas.jsp</t>
  </si>
  <si>
    <t>http://omawww.sat.gob.mx/cifras_sat/Paginas/inicio.html</t>
  </si>
  <si>
    <r>
      <t>Fuente:</t>
    </r>
    <r>
      <rPr>
        <sz val="10"/>
        <color indexed="8"/>
        <rFont val="Montserrat"/>
        <family val="0"/>
      </rPr>
      <t xml:space="preserve"> SAT</t>
    </r>
  </si>
  <si>
    <r>
      <t>1/</t>
    </r>
    <r>
      <rPr>
        <sz val="9"/>
        <rFont val="Montserrat"/>
        <family val="0"/>
      </rPr>
      <t xml:space="preserve"> El porcentaje de cumplimiento puede no coincidir debido a redondeo.</t>
    </r>
  </si>
  <si>
    <r>
      <t>2/</t>
    </r>
    <r>
      <rPr>
        <sz val="9"/>
        <rFont val="Montserrat"/>
        <family val="0"/>
      </rPr>
      <t xml:space="preserve"> No incluye cifras reportadas por la Administración General de Grandes Contribuyentes y considera sólo datos de las administraciones desconcentradas de la AGAFF.</t>
    </r>
  </si>
  <si>
    <r>
      <t xml:space="preserve">4/ </t>
    </r>
    <r>
      <rPr>
        <sz val="9"/>
        <rFont val="Montserrat"/>
        <family val="0"/>
      </rPr>
      <t>Primera y segunda instancias; no incluye grandes contribuyentes.</t>
    </r>
  </si>
  <si>
    <r>
      <t xml:space="preserve">Recaudación por combate a la evasión </t>
    </r>
    <r>
      <rPr>
        <vertAlign val="subscript"/>
        <sz val="9"/>
        <rFont val="Montserrat"/>
        <family val="0"/>
      </rPr>
      <t>2/</t>
    </r>
  </si>
  <si>
    <r>
      <t>Efectividad de la fiscalización</t>
    </r>
    <r>
      <rPr>
        <vertAlign val="subscript"/>
        <sz val="9"/>
        <rFont val="Montserrat"/>
        <family val="0"/>
      </rPr>
      <t xml:space="preserve"> 3/</t>
    </r>
  </si>
  <si>
    <r>
      <rPr>
        <sz val="9"/>
        <color indexed="8"/>
        <rFont val="Montserrat"/>
        <family val="0"/>
      </rPr>
      <t>1/</t>
    </r>
    <r>
      <rPr>
        <sz val="9"/>
        <rFont val="Montserrat"/>
        <family val="0"/>
      </rPr>
      <t xml:space="preserve"> El porcentaje de cumplimiento y el valor observado puede no coincidir debido a redondeo.</t>
    </r>
  </si>
  <si>
    <r>
      <rPr>
        <sz val="9"/>
        <color indexed="8"/>
        <rFont val="Montserrat"/>
        <family val="0"/>
      </rPr>
      <t>2/</t>
    </r>
    <r>
      <rPr>
        <sz val="9"/>
        <rFont val="Montserrat"/>
        <family val="0"/>
      </rPr>
      <t xml:space="preserve"> Considera cifras de las Administraciones Generales de: Auditoría Fiscal Federal (AGAFF), Auditoría de Comercio Exterior (AGACE), Grandes Contribuyentes (AGGC), y de Hidrocarburos (AGH)</t>
    </r>
  </si>
  <si>
    <t>Recaudación derivada de operaciones de comercio exterior</t>
  </si>
  <si>
    <t>(Número de actos)</t>
  </si>
  <si>
    <t>(Costo por peso invertido)</t>
  </si>
  <si>
    <t>(Millones de pesos )</t>
  </si>
  <si>
    <t>(Porcentaje)</t>
  </si>
  <si>
    <t>Programa Anual de Mejora Continua del SAT 2019 (Art. 10 LSAT)</t>
  </si>
  <si>
    <t>Programa Anual de Mejora Continua del SAT 2019 (Art. 21 LSAT)</t>
  </si>
  <si>
    <t>Enero-marzo, 2019</t>
  </si>
  <si>
    <t>2019</t>
  </si>
  <si>
    <t>Índice de juicios ganados por el SAT a otros contribuyentes en sentencias definitivas en número</t>
  </si>
  <si>
    <t>Índice de juicios ganados por el SAT a otros contribuyentes en sentencias definitivas en monto</t>
  </si>
  <si>
    <r>
      <t>3/</t>
    </r>
    <r>
      <rPr>
        <sz val="9"/>
        <rFont val="Montserrat"/>
        <family val="0"/>
      </rPr>
      <t xml:space="preserve"> El avance considera 35.6 millones de pesos de pagos de ejercicios anteriores a 2018.</t>
    </r>
  </si>
  <si>
    <r>
      <rPr>
        <sz val="9"/>
        <color indexed="8"/>
        <rFont val="Montserrat"/>
        <family val="0"/>
      </rPr>
      <t>3/</t>
    </r>
    <r>
      <rPr>
        <sz val="9"/>
        <rFont val="Montserrat"/>
        <family val="0"/>
      </rPr>
      <t xml:space="preserve"> Contribuyentes fiscalizados son todos aquellos que fueron sujetos a revisión con motivo de las facultades de comprobación de las áreas fiscalizadoras del SAT en 2018</t>
    </r>
  </si>
  <si>
    <t>Enero - marzo
2018</t>
  </si>
  <si>
    <t>Enero - marzo
2019</t>
  </si>
  <si>
    <t>Intereses *</t>
  </si>
  <si>
    <t>Proyectos de continuidad operativa</t>
  </si>
  <si>
    <t>Poryectos de mejora</t>
  </si>
  <si>
    <r>
      <t xml:space="preserve">Otros gastos </t>
    </r>
    <r>
      <rPr>
        <sz val="9"/>
        <color indexed="8"/>
        <rFont val="Montserrat"/>
        <family val="0"/>
      </rPr>
      <t>**</t>
    </r>
  </si>
  <si>
    <t>*Incluye otros ingresos.</t>
  </si>
  <si>
    <t>**Corresponde a gastos notariales, servicio de custodio y paridad cambiaria.</t>
  </si>
  <si>
    <t>Monto 
Contratado
al 31 de marzo 2019</t>
  </si>
  <si>
    <t>Ejercido hasta 
2018</t>
  </si>
  <si>
    <t>Ejercido 
Enero - marzo
2019</t>
  </si>
  <si>
    <t>Ejercido 
Enero-marzo
2019</t>
  </si>
  <si>
    <t>Mar 19 vs  Mar 18</t>
  </si>
  <si>
    <t>Saldo final al 31 de marzo de 2019 vs obligaciones contractuales es de 2.17</t>
  </si>
  <si>
    <t>De continuidad operativa</t>
  </si>
  <si>
    <t>Estratégicos</t>
  </si>
  <si>
    <t>De mejora</t>
  </si>
  <si>
    <t>Enero - marzo 2018</t>
  </si>
  <si>
    <t>Enero - marzo 2019</t>
  </si>
  <si>
    <t>Otros gastos *</t>
  </si>
  <si>
    <t>Saldo final al 31 de marzo 2019 vs obligaciones contractuales es de 15.69</t>
  </si>
  <si>
    <t>* Honorarios fiduciarios, obligaciones del Fideicomiso, indemnización constitucional, salarios caídos y accesorios.</t>
  </si>
  <si>
    <t>*Corresponde a gastos notariales, servicio de custodio y variaciones de paridad cambiaria.</t>
  </si>
  <si>
    <t>Recaudación observada (Enero - marzo)</t>
  </si>
  <si>
    <t>Programa de la recaudación (Enero - marzo)</t>
  </si>
  <si>
    <t>Ingresos Tributarios Netos Administrados por el SAT (Enero - marzo)</t>
  </si>
  <si>
    <t>2011-2019</t>
  </si>
  <si>
    <t xml:space="preserve">Total </t>
  </si>
  <si>
    <t>Operaciones</t>
  </si>
  <si>
    <t>Enero - marzo, 2009-2019</t>
  </si>
  <si>
    <t>Cancelación de CSD</t>
  </si>
  <si>
    <t>Enero-marzo, 2011-2019</t>
  </si>
  <si>
    <t>Pedimentos de importación</t>
  </si>
  <si>
    <t>Pedimentos de exportación</t>
  </si>
  <si>
    <t>Variación real</t>
  </si>
  <si>
    <t>(Número)</t>
  </si>
  <si>
    <t>Enero-marzo, 2011 - 2019</t>
  </si>
  <si>
    <t>Enero - marzo, 2002 - 2019</t>
  </si>
  <si>
    <t>% Var Real</t>
  </si>
  <si>
    <t>% Var</t>
  </si>
  <si>
    <t>Histórico Anual, 2002 - 2018</t>
  </si>
  <si>
    <t>* La recuperación de cartera de créditos considera 35.6 millones de pesos de pagos de ejercicios anteriores a 2019.</t>
  </si>
  <si>
    <t>Enero - marzo, 2019</t>
  </si>
  <si>
    <t>Marzo, 2018 - 2019</t>
  </si>
  <si>
    <t>Marzo, 2018-2019</t>
  </si>
  <si>
    <t>Promedio Anual, 2003 - 2018</t>
  </si>
  <si>
    <t>Histórico Anual, 2010 - 2019</t>
  </si>
  <si>
    <t>Enero - marzo, 2015 - 2019</t>
  </si>
  <si>
    <t>Enero - marzo, 2010 - 2019</t>
  </si>
  <si>
    <t>Trimestral, 2009-2019</t>
  </si>
  <si>
    <t>Enero - marzo, 2012 - 2019</t>
  </si>
  <si>
    <t>Acumulado trimestral, 2010 - 2019</t>
  </si>
  <si>
    <t>Enero - marzo, 2011 - 2019</t>
  </si>
  <si>
    <t>Enero - diciembre, 2011 - 2018</t>
  </si>
  <si>
    <t>Enero - marzo, 2018 - 2019</t>
  </si>
  <si>
    <t>Enero - marzo, 2005 - 2019</t>
  </si>
  <si>
    <t>Enero - marzo, 2010-2019</t>
  </si>
  <si>
    <t>Enero - marzo, 2007 - 2019</t>
  </si>
  <si>
    <t>Histórico anual, 1990 - 2018</t>
  </si>
  <si>
    <t>Recaudación observada</t>
  </si>
  <si>
    <t>Programa de la recaudación</t>
  </si>
  <si>
    <t>Histórico anual, 2001 - 2018</t>
  </si>
  <si>
    <t>Histórico anual, 2004 - 2018</t>
  </si>
  <si>
    <t>Ingresos Tributarios Netos Administrados por el SAT</t>
  </si>
  <si>
    <t>Enero - marzo, 1990 - 2019</t>
  </si>
  <si>
    <t>Enero - marzo, 2001 - 2019</t>
  </si>
  <si>
    <t>Enero-diciembre, 2006 - 2018</t>
  </si>
  <si>
    <t>Enero-marzo, 2006 - 2019</t>
  </si>
  <si>
    <t>Promedio Enero - marzo, 2005 - 2019</t>
  </si>
  <si>
    <r>
      <t xml:space="preserve">Porcentaje de cumplimiento </t>
    </r>
    <r>
      <rPr>
        <b/>
        <vertAlign val="superscript"/>
        <sz val="9"/>
        <color indexed="9"/>
        <rFont val="Montserrat"/>
        <family val="0"/>
      </rPr>
      <t>1/</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</si>
</sst>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p_t_a_-;\-* #,##0.00\ _p_t_a_-;_-* &quot;-&quot;??\ _p_t_a_-;_-@_-"/>
    <numFmt numFmtId="165" formatCode="#,##0.0"/>
    <numFmt numFmtId="166" formatCode="0.0%"/>
    <numFmt numFmtId="167" formatCode="_-[$€-2]* #,##0.00_-;\-[$€-2]* #,##0.00_-;_-[$€-2]* &quot;-&quot;??_-"/>
    <numFmt numFmtId="168" formatCode="_-* #,##0\ _$_-;\-* #,##0\ _$_-;_-* &quot;-&quot;\ _$_-;_-@_-"/>
    <numFmt numFmtId="169" formatCode="_-* #,##0\ _$_-;\-* #,##0\ _$_-;_-* &quot;-&quot;??\ _$_-;_-@_-"/>
    <numFmt numFmtId="170" formatCode="_(* #,##0.00_);_(* \(#,##0.00\);_(* &quot;-&quot;??_);_(@_)"/>
    <numFmt numFmtId="171" formatCode="_-* #,##0.00\ _$_-;\-* #,##0.00\ _$_-;_-* &quot;-&quot;??\ _$_-;_-@_-"/>
    <numFmt numFmtId="172" formatCode="General_)"/>
    <numFmt numFmtId="173" formatCode="0.0"/>
    <numFmt numFmtId="174" formatCode="#,##0;[Red]#,##0"/>
    <numFmt numFmtId="175" formatCode="0.0;[Red]0.0"/>
    <numFmt numFmtId="176" formatCode="#,##0.00;[Red]#,##0.00"/>
    <numFmt numFmtId="177" formatCode="0.000"/>
    <numFmt numFmtId="178" formatCode="_-* #,##0_-;\-* #,##0_-;_-* &quot;-&quot;??_-;_-@_-"/>
    <numFmt numFmtId="179" formatCode="_-* #,##0.000_-;\-* #,##0.000_-;_-* &quot;-&quot;??_-;_-@_-"/>
    <numFmt numFmtId="180" formatCode="&quot;$&quot;#,##0"/>
    <numFmt numFmtId="181" formatCode="_-* #,##0.0_-;\-* #,##0.0_-;_-* &quot;-&quot;??_-;_-@_-"/>
    <numFmt numFmtId="182" formatCode="#,##0.000"/>
    <numFmt numFmtId="183" formatCode="_-[$€]* #,##0.00_-;\-[$€]* #,##0.00_-;_-[$€]* &quot;-&quot;??_-;_-@_-"/>
    <numFmt numFmtId="184" formatCode="_(* #,##0_);_(* \(#,##0\);_(* &quot;-&quot;??_);_(@_)"/>
    <numFmt numFmtId="185" formatCode="0.00000000"/>
    <numFmt numFmtId="186" formatCode="#,##0.0,,"/>
    <numFmt numFmtId="187" formatCode="_-&quot;$&quot;* #,##0.0_-;\-&quot;$&quot;* #,##0.0_-;_-&quot;$&quot;* &quot;-&quot;?_-;_-@_-"/>
    <numFmt numFmtId="188" formatCode="#,##0.0;[Red]#,##0.0"/>
    <numFmt numFmtId="189" formatCode="0.0000000"/>
    <numFmt numFmtId="190" formatCode="0.000000"/>
    <numFmt numFmtId="191" formatCode="0.00000"/>
    <numFmt numFmtId="192" formatCode="0.0000"/>
    <numFmt numFmtId="193" formatCode="0.000000000"/>
    <numFmt numFmtId="194" formatCode="_-* #,##0.0_-;\-* #,##0.0_-;_-* &quot;-&quot;?_-;_-@_-"/>
    <numFmt numFmtId="195" formatCode="#,##0.0000"/>
    <numFmt numFmtId="196" formatCode="#,##0.00000"/>
    <numFmt numFmtId="197" formatCode="#,##0.000000"/>
    <numFmt numFmtId="198" formatCode="#,##0.0000000"/>
    <numFmt numFmtId="199" formatCode="#,##0.00000000"/>
    <numFmt numFmtId="200" formatCode="#,##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114">
    <font>
      <sz val="11"/>
      <color theme="1"/>
      <name val="Calibri"/>
      <family val="2"/>
    </font>
    <font>
      <sz val="11"/>
      <color indexed="8"/>
      <name val="Calibri"/>
      <family val="2"/>
    </font>
    <font>
      <sz val="10"/>
      <name val="Arial"/>
      <family val="2"/>
    </font>
    <font>
      <u val="single"/>
      <sz val="10"/>
      <color indexed="12"/>
      <name val="Arial"/>
      <family val="2"/>
    </font>
    <font>
      <sz val="10"/>
      <name val="MS Sans Serif"/>
      <family val="2"/>
    </font>
    <font>
      <sz val="11"/>
      <name val="Calibri"/>
      <family val="2"/>
    </font>
    <font>
      <sz val="10"/>
      <name val="Courier"/>
      <family val="3"/>
    </font>
    <font>
      <sz val="9"/>
      <name val="Calibri"/>
      <family val="2"/>
    </font>
    <font>
      <b/>
      <sz val="7"/>
      <color indexed="8"/>
      <name val="Soberana Sans"/>
      <family val="3"/>
    </font>
    <font>
      <sz val="7"/>
      <color indexed="8"/>
      <name val="Soberana Sans"/>
      <family val="3"/>
    </font>
    <font>
      <u val="single"/>
      <sz val="11"/>
      <color indexed="12"/>
      <name val="Calibri"/>
      <family val="2"/>
    </font>
    <font>
      <sz val="9"/>
      <color indexed="8"/>
      <name val="Calibri"/>
      <family val="2"/>
    </font>
    <font>
      <sz val="10"/>
      <color indexed="8"/>
      <name val="Calibri"/>
      <family val="2"/>
    </font>
    <font>
      <b/>
      <sz val="12"/>
      <name val="Montserrat"/>
      <family val="0"/>
    </font>
    <font>
      <sz val="7"/>
      <name val="Montserrat"/>
      <family val="0"/>
    </font>
    <font>
      <b/>
      <sz val="7"/>
      <name val="Montserrat"/>
      <family val="0"/>
    </font>
    <font>
      <sz val="8"/>
      <name val="Montserrat"/>
      <family val="0"/>
    </font>
    <font>
      <sz val="10"/>
      <name val="Montserrat"/>
      <family val="0"/>
    </font>
    <font>
      <sz val="9"/>
      <name val="Montserrat"/>
      <family val="0"/>
    </font>
    <font>
      <sz val="9"/>
      <color indexed="8"/>
      <name val="Montserrat"/>
      <family val="0"/>
    </font>
    <font>
      <b/>
      <sz val="10"/>
      <name val="Montserrat"/>
      <family val="0"/>
    </font>
    <font>
      <sz val="11"/>
      <name val="Montserrat"/>
      <family val="0"/>
    </font>
    <font>
      <b/>
      <sz val="11"/>
      <name val="Montserrat"/>
      <family val="0"/>
    </font>
    <font>
      <u val="single"/>
      <sz val="12"/>
      <name val="Montserrat"/>
      <family val="0"/>
    </font>
    <font>
      <u val="single"/>
      <sz val="9"/>
      <name val="Montserrat"/>
      <family val="0"/>
    </font>
    <font>
      <b/>
      <sz val="9"/>
      <name val="Montserrat"/>
      <family val="0"/>
    </font>
    <font>
      <sz val="10"/>
      <color indexed="8"/>
      <name val="Montserrat"/>
      <family val="0"/>
    </font>
    <font>
      <vertAlign val="subscript"/>
      <sz val="9"/>
      <name val="Montserrat"/>
      <family val="0"/>
    </font>
    <font>
      <sz val="18"/>
      <name val="Montserrat"/>
      <family val="0"/>
    </font>
    <font>
      <sz val="15"/>
      <name val="Montserrat"/>
      <family val="0"/>
    </font>
    <font>
      <u val="single"/>
      <sz val="10"/>
      <name val="Montserrat"/>
      <family val="0"/>
    </font>
    <fon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4.95"/>
      <color indexed="12"/>
      <name val="Calibri"/>
      <family val="2"/>
    </font>
    <font>
      <u val="single"/>
      <sz val="8.8"/>
      <color indexed="12"/>
      <name val="Calibri"/>
      <family val="2"/>
    </font>
    <font>
      <u val="single"/>
      <sz val="11"/>
      <color indexed="20"/>
      <name val="Calibri"/>
      <family val="2"/>
    </font>
    <font>
      <sz val="11"/>
      <color indexed="20"/>
      <name val="Calibri"/>
      <family val="2"/>
    </font>
    <font>
      <sz val="11"/>
      <color indexed="8"/>
      <name val="Constantia"/>
      <family val="2"/>
    </font>
    <font>
      <sz val="11"/>
      <color indexed="60"/>
      <name val="Calibri"/>
      <family val="2"/>
    </font>
    <font>
      <sz val="10"/>
      <color indexed="8"/>
      <name val="Constanti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8"/>
      <name val="Montserrat"/>
      <family val="0"/>
    </font>
    <font>
      <sz val="11"/>
      <color indexed="8"/>
      <name val="Montserrat"/>
      <family val="0"/>
    </font>
    <font>
      <u val="single"/>
      <sz val="7"/>
      <color indexed="12"/>
      <name val="Montserrat"/>
      <family val="0"/>
    </font>
    <font>
      <b/>
      <sz val="9"/>
      <color indexed="8"/>
      <name val="Montserrat"/>
      <family val="0"/>
    </font>
    <font>
      <sz val="10"/>
      <color indexed="9"/>
      <name val="Montserrat"/>
      <family val="0"/>
    </font>
    <font>
      <b/>
      <sz val="10"/>
      <color indexed="9"/>
      <name val="Montserrat"/>
      <family val="0"/>
    </font>
    <font>
      <sz val="9"/>
      <color indexed="9"/>
      <name val="Montserrat"/>
      <family val="0"/>
    </font>
    <font>
      <sz val="10"/>
      <color indexed="63"/>
      <name val="Montserrat"/>
      <family val="0"/>
    </font>
    <font>
      <b/>
      <sz val="10"/>
      <color indexed="63"/>
      <name val="Montserrat"/>
      <family val="0"/>
    </font>
    <font>
      <b/>
      <sz val="10"/>
      <color indexed="8"/>
      <name val="Montserrat"/>
      <family val="0"/>
    </font>
    <font>
      <sz val="11"/>
      <color indexed="9"/>
      <name val="Montserrat"/>
      <family val="0"/>
    </font>
    <font>
      <b/>
      <sz val="12"/>
      <color indexed="25"/>
      <name val="Montserrat"/>
      <family val="0"/>
    </font>
    <font>
      <b/>
      <sz val="12"/>
      <color indexed="57"/>
      <name val="Montserrat"/>
      <family val="0"/>
    </font>
    <font>
      <b/>
      <sz val="9"/>
      <color indexed="9"/>
      <name val="Montserrat"/>
      <family val="0"/>
    </font>
    <font>
      <b/>
      <vertAlign val="superscript"/>
      <sz val="9"/>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4.95"/>
      <color theme="10"/>
      <name val="Calibri"/>
      <family val="2"/>
    </font>
    <font>
      <u val="single"/>
      <sz val="11"/>
      <color theme="10"/>
      <name val="Calibri"/>
      <family val="2"/>
    </font>
    <font>
      <u val="single"/>
      <sz val="10"/>
      <color theme="10"/>
      <name val="Arial"/>
      <family val="2"/>
    </font>
    <font>
      <u val="single"/>
      <sz val="8.8"/>
      <color theme="10"/>
      <name val="Calibri"/>
      <family val="2"/>
    </font>
    <font>
      <u val="single"/>
      <sz val="11"/>
      <color theme="11"/>
      <name val="Calibri"/>
      <family val="2"/>
    </font>
    <font>
      <sz val="11"/>
      <color rgb="FF9C0006"/>
      <name val="Calibri"/>
      <family val="2"/>
    </font>
    <font>
      <sz val="11"/>
      <color theme="1"/>
      <name val="Constantia"/>
      <family val="2"/>
    </font>
    <font>
      <sz val="11"/>
      <color rgb="FF9C6500"/>
      <name val="Calibri"/>
      <family val="2"/>
    </font>
    <font>
      <sz val="9"/>
      <color theme="1"/>
      <name val="Calibri"/>
      <family val="2"/>
    </font>
    <font>
      <sz val="10"/>
      <color theme="1"/>
      <name val="Constantia"/>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1"/>
      <name val="Soberana Sans"/>
      <family val="3"/>
    </font>
    <font>
      <sz val="7"/>
      <color theme="1"/>
      <name val="Montserrat"/>
      <family val="0"/>
    </font>
    <font>
      <sz val="11"/>
      <color theme="1"/>
      <name val="Montserrat"/>
      <family val="0"/>
    </font>
    <font>
      <u val="single"/>
      <sz val="7"/>
      <color theme="10"/>
      <name val="Montserrat"/>
      <family val="0"/>
    </font>
    <font>
      <sz val="10"/>
      <color theme="1"/>
      <name val="Montserrat"/>
      <family val="0"/>
    </font>
    <font>
      <sz val="9"/>
      <color theme="1"/>
      <name val="Montserrat"/>
      <family val="0"/>
    </font>
    <font>
      <b/>
      <sz val="9"/>
      <color theme="1"/>
      <name val="Montserrat"/>
      <family val="0"/>
    </font>
    <font>
      <sz val="10"/>
      <color theme="0"/>
      <name val="Montserrat"/>
      <family val="0"/>
    </font>
    <font>
      <b/>
      <sz val="10"/>
      <color theme="0"/>
      <name val="Montserrat"/>
      <family val="0"/>
    </font>
    <font>
      <sz val="9"/>
      <color theme="0"/>
      <name val="Montserrat"/>
      <family val="0"/>
    </font>
    <font>
      <sz val="10"/>
      <color theme="1" tint="0.34999001026153564"/>
      <name val="Montserrat"/>
      <family val="0"/>
    </font>
    <font>
      <b/>
      <sz val="10"/>
      <color theme="1" tint="0.34999001026153564"/>
      <name val="Montserrat"/>
      <family val="0"/>
    </font>
    <font>
      <b/>
      <sz val="10"/>
      <color theme="1"/>
      <name val="Montserrat"/>
      <family val="0"/>
    </font>
    <font>
      <b/>
      <sz val="10"/>
      <color rgb="FF000000"/>
      <name val="Montserrat"/>
      <family val="0"/>
    </font>
    <font>
      <sz val="10"/>
      <color rgb="FF000000"/>
      <name val="Montserrat"/>
      <family val="0"/>
    </font>
    <font>
      <sz val="11"/>
      <color theme="0"/>
      <name val="Montserrat"/>
      <family val="0"/>
    </font>
    <font>
      <sz val="8"/>
      <color theme="1"/>
      <name val="Montserrat"/>
      <family val="0"/>
    </font>
    <font>
      <sz val="9"/>
      <color rgb="FF000000"/>
      <name val="Montserrat"/>
      <family val="0"/>
    </font>
    <font>
      <b/>
      <sz val="12"/>
      <color rgb="FFA22144"/>
      <name val="Montserrat"/>
      <family val="0"/>
    </font>
    <font>
      <b/>
      <sz val="12"/>
      <color rgb="FF285C4D"/>
      <name val="Montserrat"/>
      <family val="0"/>
    </font>
    <font>
      <b/>
      <sz val="9"/>
      <color theme="0"/>
      <name val="Montserra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C19C"/>
        <bgColor indexed="64"/>
      </patternFill>
    </fill>
    <fill>
      <patternFill patternType="solid">
        <fgColor rgb="FFDDDDDD"/>
        <bgColor indexed="64"/>
      </patternFill>
    </fill>
    <fill>
      <patternFill patternType="solid">
        <fgColor rgb="FFD4C19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thin">
        <color indexed="23"/>
      </bottom>
    </border>
    <border>
      <left/>
      <right style="thin">
        <color indexed="23"/>
      </right>
      <top/>
      <bottom style="thin">
        <color indexed="23"/>
      </bottom>
    </border>
    <border>
      <left/>
      <right/>
      <top style="thin">
        <color indexed="22"/>
      </top>
      <bottom style="thin">
        <color indexed="22"/>
      </bottom>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style="thin">
        <color theme="0"/>
      </left>
      <right>
        <color indexed="63"/>
      </right>
      <top>
        <color indexed="63"/>
      </top>
      <bottom>
        <color indexed="63"/>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color indexed="63"/>
      </left>
      <right>
        <color indexed="63"/>
      </right>
      <top style="thin">
        <color theme="0"/>
      </top>
      <bottom style="thin"/>
    </border>
    <border>
      <left/>
      <right/>
      <top/>
      <bottom style="thin"/>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style="thin">
        <color theme="0"/>
      </right>
      <top style="thin">
        <color theme="0"/>
      </top>
      <bottom>
        <color indexed="63"/>
      </bottom>
    </border>
    <border>
      <left/>
      <right/>
      <top style="thin"/>
      <bottom style="thin"/>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s>
  <cellStyleXfs count="5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6" fillId="0" borderId="0">
      <alignment/>
      <protection/>
    </xf>
    <xf numFmtId="0" fontId="2" fillId="0" borderId="0">
      <alignment/>
      <protection/>
    </xf>
    <xf numFmtId="172"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2" fillId="0" borderId="0">
      <alignment/>
      <protection/>
    </xf>
    <xf numFmtId="0" fontId="2" fillId="0" borderId="0">
      <alignment/>
      <protection/>
    </xf>
    <xf numFmtId="0" fontId="2" fillId="0" borderId="0">
      <alignment/>
      <protection/>
    </xf>
    <xf numFmtId="167" fontId="2" fillId="0" borderId="0" applyFont="0" applyFill="0" applyBorder="0" applyAlignment="0" applyProtection="0"/>
    <xf numFmtId="167"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6"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Font="0" applyFill="0" applyBorder="0" applyAlignment="0" applyProtection="0"/>
    <xf numFmtId="43" fontId="5"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0"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0" fontId="83" fillId="31" borderId="0" applyNumberFormat="0" applyBorder="0" applyAlignment="0" applyProtection="0"/>
    <xf numFmtId="0" fontId="2" fillId="0" borderId="0">
      <alignment/>
      <protection/>
    </xf>
    <xf numFmtId="0" fontId="84"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167" fontId="0" fillId="0" borderId="0">
      <alignment/>
      <protection/>
    </xf>
    <xf numFmtId="167" fontId="0" fillId="0" borderId="0">
      <alignment/>
      <protection/>
    </xf>
    <xf numFmtId="167" fontId="0" fillId="0" borderId="0">
      <alignment/>
      <protection/>
    </xf>
    <xf numFmtId="0" fontId="82" fillId="0" borderId="0">
      <alignment/>
      <protection/>
    </xf>
    <xf numFmtId="0" fontId="0" fillId="0" borderId="0">
      <alignment/>
      <protection/>
    </xf>
    <xf numFmtId="0" fontId="2" fillId="0" borderId="0">
      <alignment/>
      <protection/>
    </xf>
    <xf numFmtId="0" fontId="84" fillId="0" borderId="0">
      <alignment/>
      <protection/>
    </xf>
    <xf numFmtId="0" fontId="11" fillId="0" borderId="0">
      <alignment/>
      <protection/>
    </xf>
    <xf numFmtId="0" fontId="2" fillId="0" borderId="0">
      <alignment/>
      <protection/>
    </xf>
    <xf numFmtId="0" fontId="84" fillId="0" borderId="0">
      <alignment/>
      <protection/>
    </xf>
    <xf numFmtId="0" fontId="85"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11" fillId="0" borderId="0">
      <alignment/>
      <protection/>
    </xf>
    <xf numFmtId="0" fontId="2" fillId="0" borderId="0">
      <alignment/>
      <protection/>
    </xf>
    <xf numFmtId="0" fontId="8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4" fillId="0" borderId="0">
      <alignment/>
      <protection/>
    </xf>
    <xf numFmtId="0" fontId="1" fillId="0" borderId="0">
      <alignment/>
      <protection/>
    </xf>
    <xf numFmtId="0" fontId="1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84" fillId="0" borderId="0">
      <alignment/>
      <protection/>
    </xf>
    <xf numFmtId="0" fontId="11" fillId="0" borderId="0">
      <alignment/>
      <protection/>
    </xf>
    <xf numFmtId="0" fontId="2" fillId="0" borderId="0">
      <alignment/>
      <protection/>
    </xf>
    <xf numFmtId="0" fontId="84"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84" fillId="0" borderId="0">
      <alignment/>
      <protection/>
    </xf>
    <xf numFmtId="0" fontId="11" fillId="0" borderId="0">
      <alignment/>
      <protection/>
    </xf>
    <xf numFmtId="0" fontId="2" fillId="0" borderId="0">
      <alignment/>
      <protection/>
    </xf>
    <xf numFmtId="0" fontId="84" fillId="0" borderId="0">
      <alignment/>
      <protection/>
    </xf>
    <xf numFmtId="0" fontId="11"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86"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7" fontId="5" fillId="0" borderId="0">
      <alignment/>
      <protection/>
    </xf>
    <xf numFmtId="167" fontId="5" fillId="0" borderId="0">
      <alignment/>
      <protection/>
    </xf>
    <xf numFmtId="0" fontId="5"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7" fontId="0" fillId="0" borderId="0">
      <alignment/>
      <protection/>
    </xf>
    <xf numFmtId="0" fontId="2" fillId="0" borderId="0">
      <alignment/>
      <protection/>
    </xf>
    <xf numFmtId="0" fontId="2" fillId="0" borderId="0">
      <alignment/>
      <protection/>
    </xf>
    <xf numFmtId="167"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74" fillId="0" borderId="8" applyNumberFormat="0" applyFill="0" applyAlignment="0" applyProtection="0"/>
    <xf numFmtId="0" fontId="92" fillId="0" borderId="9" applyNumberFormat="0" applyFill="0" applyAlignment="0" applyProtection="0"/>
  </cellStyleXfs>
  <cellXfs count="543">
    <xf numFmtId="0" fontId="0" fillId="0" borderId="0" xfId="0" applyFont="1" applyAlignment="1">
      <alignment/>
    </xf>
    <xf numFmtId="0" fontId="93" fillId="0" borderId="0" xfId="0" applyFont="1" applyAlignment="1">
      <alignment vertical="center"/>
    </xf>
    <xf numFmtId="0" fontId="94" fillId="0" borderId="0" xfId="0" applyFont="1" applyAlignment="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5" fillId="0" borderId="0" xfId="0" applyFont="1" applyFill="1" applyAlignment="1">
      <alignment horizontal="center" vertical="center"/>
    </xf>
    <xf numFmtId="0" fontId="94" fillId="0" borderId="0" xfId="0" applyFont="1" applyFill="1" applyAlignment="1">
      <alignment vertical="center"/>
    </xf>
    <xf numFmtId="0" fontId="95" fillId="0" borderId="0" xfId="0" applyFont="1" applyAlignment="1">
      <alignment/>
    </xf>
    <xf numFmtId="0" fontId="95" fillId="0" borderId="0" xfId="0" applyFont="1" applyFill="1" applyAlignment="1">
      <alignment horizontal="center"/>
    </xf>
    <xf numFmtId="0" fontId="95" fillId="0" borderId="0" xfId="0" applyFont="1" applyFill="1" applyAlignment="1">
      <alignment/>
    </xf>
    <xf numFmtId="0" fontId="15" fillId="0" borderId="0" xfId="0" applyFont="1" applyFill="1" applyBorder="1" applyAlignment="1">
      <alignment horizontal="center" vertical="center" wrapText="1"/>
    </xf>
    <xf numFmtId="0" fontId="15" fillId="0" borderId="10" xfId="0" applyFont="1" applyFill="1" applyBorder="1" applyAlignment="1">
      <alignment vertical="center"/>
    </xf>
    <xf numFmtId="0" fontId="15" fillId="0" borderId="11" xfId="0" applyFont="1" applyFill="1" applyBorder="1" applyAlignment="1">
      <alignment vertical="center"/>
    </xf>
    <xf numFmtId="0" fontId="14" fillId="0" borderId="12" xfId="0" applyFont="1" applyFill="1" applyBorder="1" applyAlignment="1">
      <alignment vertical="center"/>
    </xf>
    <xf numFmtId="0" fontId="94" fillId="0" borderId="0" xfId="0" applyFont="1" applyFill="1" applyAlignment="1">
      <alignment horizontal="center" vertical="center"/>
    </xf>
    <xf numFmtId="0" fontId="14" fillId="0" borderId="0" xfId="0" applyFont="1" applyFill="1" applyBorder="1" applyAlignment="1">
      <alignment vertical="center"/>
    </xf>
    <xf numFmtId="0" fontId="94" fillId="0" borderId="0" xfId="0" applyFont="1" applyAlignment="1">
      <alignment horizontal="center" vertical="center"/>
    </xf>
    <xf numFmtId="0" fontId="14" fillId="0" borderId="0" xfId="0" applyFont="1" applyAlignment="1">
      <alignment horizontal="center" vertical="center"/>
    </xf>
    <xf numFmtId="0" fontId="16" fillId="0" borderId="0" xfId="0" applyFont="1" applyFill="1" applyAlignment="1">
      <alignment vertical="center"/>
    </xf>
    <xf numFmtId="0" fontId="14" fillId="0" borderId="0" xfId="0" applyFont="1" applyFill="1" applyBorder="1" applyAlignment="1">
      <alignment vertical="center" wrapText="1"/>
    </xf>
    <xf numFmtId="0" fontId="96" fillId="0" borderId="0" xfId="56" applyFont="1" applyAlignment="1" applyProtection="1">
      <alignment/>
      <protection/>
    </xf>
    <xf numFmtId="0" fontId="96" fillId="0" borderId="0" xfId="56" applyFont="1" applyAlignment="1" applyProtection="1">
      <alignment vertical="center"/>
      <protection/>
    </xf>
    <xf numFmtId="0" fontId="97" fillId="0" borderId="0" xfId="0" applyFont="1" applyAlignment="1">
      <alignment/>
    </xf>
    <xf numFmtId="0" fontId="17" fillId="33" borderId="0" xfId="195" applyFont="1" applyFill="1" applyBorder="1">
      <alignment/>
      <protection/>
    </xf>
    <xf numFmtId="43" fontId="17" fillId="33" borderId="0" xfId="168" applyFont="1" applyFill="1" applyBorder="1" applyAlignment="1">
      <alignment/>
    </xf>
    <xf numFmtId="165" fontId="18" fillId="33" borderId="0" xfId="236" applyNumberFormat="1" applyFont="1" applyFill="1" applyBorder="1" applyAlignment="1">
      <alignment horizontal="center" vertical="center" wrapText="1"/>
      <protection/>
    </xf>
    <xf numFmtId="0" fontId="98" fillId="0" borderId="0" xfId="0" applyFont="1" applyAlignment="1">
      <alignment vertical="center"/>
    </xf>
    <xf numFmtId="0" fontId="99" fillId="0" borderId="0" xfId="0" applyFont="1" applyAlignment="1">
      <alignment vertical="center"/>
    </xf>
    <xf numFmtId="0" fontId="17" fillId="33" borderId="0" xfId="236" applyNumberFormat="1" applyFont="1" applyFill="1" applyBorder="1" applyAlignment="1">
      <alignment horizontal="center" vertical="center" wrapText="1"/>
      <protection/>
    </xf>
    <xf numFmtId="0" fontId="17" fillId="33" borderId="0" xfId="424" applyNumberFormat="1" applyFont="1" applyFill="1" applyBorder="1" applyAlignment="1">
      <alignment horizontal="center" vertical="center" wrapText="1"/>
    </xf>
    <xf numFmtId="0" fontId="21" fillId="33" borderId="0" xfId="0" applyFont="1" applyFill="1" applyAlignment="1">
      <alignment vertical="center"/>
    </xf>
    <xf numFmtId="0" fontId="17" fillId="0" borderId="0" xfId="176" applyFont="1" applyAlignment="1">
      <alignment vertical="center"/>
      <protection/>
    </xf>
    <xf numFmtId="0" fontId="21" fillId="33" borderId="0" xfId="0" applyFont="1" applyFill="1" applyAlignment="1">
      <alignment horizontal="center" vertical="center"/>
    </xf>
    <xf numFmtId="167" fontId="21" fillId="0" borderId="0" xfId="307" applyFont="1" applyAlignment="1">
      <alignment vertical="center"/>
      <protection/>
    </xf>
    <xf numFmtId="167" fontId="22" fillId="0" borderId="0" xfId="307" applyFont="1" applyAlignment="1">
      <alignment vertical="center"/>
      <protection/>
    </xf>
    <xf numFmtId="167" fontId="21" fillId="0" borderId="0" xfId="336" applyFont="1" applyAlignment="1">
      <alignment vertical="center"/>
      <protection/>
    </xf>
    <xf numFmtId="0" fontId="95" fillId="0" borderId="0" xfId="0" applyFont="1" applyAlignment="1">
      <alignment vertical="center"/>
    </xf>
    <xf numFmtId="0" fontId="97" fillId="33" borderId="0" xfId="0" applyFont="1" applyFill="1" applyAlignment="1">
      <alignment horizontal="center" vertical="center"/>
    </xf>
    <xf numFmtId="0" fontId="17" fillId="0" borderId="0" xfId="0" applyFont="1" applyBorder="1" applyAlignment="1">
      <alignment horizontal="center" vertical="center"/>
    </xf>
    <xf numFmtId="3" fontId="18" fillId="33" borderId="0" xfId="65" applyNumberFormat="1" applyFont="1" applyFill="1" applyBorder="1" applyAlignment="1">
      <alignment horizontal="center" vertical="center" wrapText="1"/>
    </xf>
    <xf numFmtId="165" fontId="17" fillId="0" borderId="0" xfId="0" applyNumberFormat="1" applyFont="1" applyFill="1" applyBorder="1" applyAlignment="1" applyProtection="1">
      <alignment horizontal="center" vertical="center"/>
      <protection/>
    </xf>
    <xf numFmtId="0" fontId="23" fillId="33" borderId="0" xfId="56" applyFont="1" applyFill="1" applyBorder="1" applyAlignment="1" applyProtection="1">
      <alignment vertical="center"/>
      <protection/>
    </xf>
    <xf numFmtId="0" fontId="17" fillId="33" borderId="0" xfId="0" applyFont="1" applyFill="1" applyBorder="1" applyAlignment="1">
      <alignment vertical="center"/>
    </xf>
    <xf numFmtId="0" fontId="17" fillId="0" borderId="0" xfId="398" applyFont="1" applyAlignment="1" applyProtection="1">
      <alignment vertical="center"/>
      <protection locked="0"/>
    </xf>
    <xf numFmtId="0" fontId="17" fillId="33" borderId="0" xfId="236" applyFont="1" applyFill="1" applyBorder="1" applyAlignment="1">
      <alignment vertical="center"/>
      <protection/>
    </xf>
    <xf numFmtId="0" fontId="17" fillId="0" borderId="0" xfId="399" applyFont="1" applyFill="1" applyBorder="1" applyAlignment="1" applyProtection="1">
      <alignment vertical="center"/>
      <protection locked="0"/>
    </xf>
    <xf numFmtId="0" fontId="17" fillId="0" borderId="0" xfId="399" applyFont="1" applyFill="1" applyBorder="1" applyAlignment="1" applyProtection="1">
      <alignment horizontal="center" vertical="center"/>
      <protection locked="0"/>
    </xf>
    <xf numFmtId="3" fontId="17" fillId="0" borderId="0" xfId="399" applyNumberFormat="1" applyFont="1" applyFill="1" applyBorder="1" applyAlignment="1" applyProtection="1">
      <alignment vertical="center"/>
      <protection locked="0"/>
    </xf>
    <xf numFmtId="165" fontId="17" fillId="0" borderId="0" xfId="399" applyNumberFormat="1" applyFont="1" applyFill="1" applyBorder="1" applyAlignment="1" applyProtection="1">
      <alignment vertical="center"/>
      <protection locked="0"/>
    </xf>
    <xf numFmtId="0" fontId="17" fillId="0" borderId="0" xfId="398" applyFont="1" applyFill="1" applyAlignment="1" applyProtection="1">
      <alignment vertical="center"/>
      <protection locked="0"/>
    </xf>
    <xf numFmtId="3" fontId="17" fillId="0" borderId="0" xfId="398" applyNumberFormat="1" applyFont="1" applyAlignment="1" applyProtection="1">
      <alignment vertical="center"/>
      <protection locked="0"/>
    </xf>
    <xf numFmtId="0" fontId="97" fillId="0" borderId="0" xfId="398" applyFont="1">
      <alignment/>
      <protection/>
    </xf>
    <xf numFmtId="0" fontId="21" fillId="33" borderId="0" xfId="0" applyFont="1" applyFill="1" applyBorder="1" applyAlignment="1">
      <alignment vertical="center"/>
    </xf>
    <xf numFmtId="0" fontId="97" fillId="0" borderId="0" xfId="0" applyFont="1" applyBorder="1" applyAlignment="1">
      <alignment/>
    </xf>
    <xf numFmtId="173" fontId="97" fillId="0" borderId="0" xfId="0" applyNumberFormat="1" applyFont="1" applyBorder="1" applyAlignment="1">
      <alignment horizontal="center" vertical="center"/>
    </xf>
    <xf numFmtId="173" fontId="97" fillId="0" borderId="0" xfId="0" applyNumberFormat="1" applyFont="1" applyAlignment="1">
      <alignment/>
    </xf>
    <xf numFmtId="173" fontId="97" fillId="0" borderId="0" xfId="0" applyNumberFormat="1" applyFont="1" applyAlignment="1">
      <alignment horizontal="center"/>
    </xf>
    <xf numFmtId="0" fontId="97" fillId="0" borderId="0" xfId="0" applyFont="1" applyBorder="1" applyAlignment="1">
      <alignment horizontal="center" vertical="top"/>
    </xf>
    <xf numFmtId="175" fontId="21" fillId="33" borderId="0" xfId="0" applyNumberFormat="1" applyFont="1" applyFill="1" applyBorder="1" applyAlignment="1">
      <alignment vertical="center"/>
    </xf>
    <xf numFmtId="173" fontId="17" fillId="33" borderId="0" xfId="0" applyNumberFormat="1" applyFont="1" applyFill="1" applyBorder="1" applyAlignment="1">
      <alignment horizontal="center" vertical="center"/>
    </xf>
    <xf numFmtId="0" fontId="18" fillId="33" borderId="0" xfId="0" applyFont="1" applyFill="1" applyBorder="1" applyAlignment="1">
      <alignment vertical="center"/>
    </xf>
    <xf numFmtId="0" fontId="24" fillId="33" borderId="0" xfId="0" applyFont="1" applyFill="1" applyBorder="1" applyAlignment="1">
      <alignment vertical="center"/>
    </xf>
    <xf numFmtId="0" fontId="97" fillId="0" borderId="0" xfId="0" applyFont="1" applyAlignment="1">
      <alignment vertical="center"/>
    </xf>
    <xf numFmtId="0" fontId="17" fillId="0" borderId="0" xfId="179" applyFont="1" applyAlignment="1">
      <alignment vertical="center"/>
      <protection/>
    </xf>
    <xf numFmtId="0" fontId="17" fillId="0" borderId="0" xfId="254" applyFont="1" applyFill="1" applyBorder="1" applyAlignment="1">
      <alignment vertical="center"/>
      <protection/>
    </xf>
    <xf numFmtId="0" fontId="100" fillId="0" borderId="0" xfId="254" applyFont="1" applyFill="1" applyBorder="1" applyAlignment="1">
      <alignment horizontal="center" vertical="center"/>
      <protection/>
    </xf>
    <xf numFmtId="0" fontId="100" fillId="0" borderId="0" xfId="254" applyFont="1" applyFill="1" applyBorder="1" applyAlignment="1">
      <alignment vertical="center"/>
      <protection/>
    </xf>
    <xf numFmtId="0" fontId="101" fillId="0" borderId="0" xfId="254" applyFont="1" applyFill="1" applyBorder="1" applyAlignment="1">
      <alignment horizontal="center" vertical="center"/>
      <protection/>
    </xf>
    <xf numFmtId="3" fontId="100" fillId="0" borderId="0" xfId="254" applyNumberFormat="1" applyFont="1" applyFill="1" applyBorder="1" applyAlignment="1">
      <alignment vertical="center"/>
      <protection/>
    </xf>
    <xf numFmtId="0" fontId="100" fillId="0" borderId="0" xfId="254" applyFont="1" applyFill="1" applyAlignment="1">
      <alignment vertical="center"/>
      <protection/>
    </xf>
    <xf numFmtId="0" fontId="17" fillId="0" borderId="0" xfId="179" applyFont="1" applyFill="1" applyAlignment="1">
      <alignment vertical="center"/>
      <protection/>
    </xf>
    <xf numFmtId="0" fontId="17" fillId="0" borderId="0" xfId="254" applyFont="1" applyFill="1" applyBorder="1" applyAlignment="1" applyProtection="1">
      <alignment horizontal="center" vertical="center"/>
      <protection/>
    </xf>
    <xf numFmtId="165" fontId="17" fillId="0" borderId="0" xfId="254" applyNumberFormat="1" applyFont="1" applyFill="1" applyBorder="1" applyAlignment="1" applyProtection="1">
      <alignment horizontal="right" vertical="center"/>
      <protection/>
    </xf>
    <xf numFmtId="173" fontId="17" fillId="0" borderId="0" xfId="254" applyNumberFormat="1" applyFont="1" applyFill="1" applyBorder="1" applyAlignment="1">
      <alignment horizontal="center" vertical="center"/>
      <protection/>
    </xf>
    <xf numFmtId="0" fontId="102" fillId="0" borderId="0" xfId="254" applyFont="1" applyFill="1" applyAlignment="1">
      <alignment horizontal="right" vertical="center"/>
      <protection/>
    </xf>
    <xf numFmtId="0" fontId="18" fillId="0" borderId="0" xfId="179" applyFont="1" applyFill="1" applyBorder="1" applyAlignment="1" applyProtection="1">
      <alignment horizontal="left" vertical="center" indent="1"/>
      <protection locked="0"/>
    </xf>
    <xf numFmtId="165" fontId="18" fillId="0" borderId="0" xfId="179" applyNumberFormat="1" applyFont="1" applyFill="1" applyBorder="1" applyAlignment="1" applyProtection="1">
      <alignment vertical="center" wrapText="1"/>
      <protection locked="0"/>
    </xf>
    <xf numFmtId="165" fontId="18" fillId="0" borderId="0" xfId="179" applyNumberFormat="1" applyFont="1" applyFill="1" applyBorder="1" applyAlignment="1" applyProtection="1">
      <alignment horizontal="center" vertical="center"/>
      <protection/>
    </xf>
    <xf numFmtId="173" fontId="18" fillId="0" borderId="0" xfId="70" applyNumberFormat="1" applyFont="1" applyFill="1" applyBorder="1" applyAlignment="1" applyProtection="1">
      <alignment horizontal="center" vertical="center"/>
      <protection/>
    </xf>
    <xf numFmtId="165" fontId="18" fillId="0" borderId="0" xfId="179" applyNumberFormat="1" applyFont="1" applyFill="1" applyBorder="1" applyAlignment="1" applyProtection="1">
      <alignment horizontal="right" vertical="center" wrapText="1"/>
      <protection locked="0"/>
    </xf>
    <xf numFmtId="0" fontId="100" fillId="33" borderId="0" xfId="179" applyFont="1" applyFill="1" applyAlignment="1">
      <alignment vertical="center"/>
      <protection/>
    </xf>
    <xf numFmtId="3" fontId="17" fillId="0" borderId="0" xfId="254" applyNumberFormat="1" applyFont="1" applyFill="1" applyBorder="1" applyAlignment="1">
      <alignment vertical="center"/>
      <protection/>
    </xf>
    <xf numFmtId="3" fontId="103" fillId="0" borderId="0" xfId="236" applyNumberFormat="1" applyFont="1" applyFill="1" applyBorder="1" applyAlignment="1">
      <alignment horizontal="center" vertical="center" wrapText="1"/>
      <protection/>
    </xf>
    <xf numFmtId="3" fontId="104" fillId="0" borderId="0" xfId="236" applyNumberFormat="1" applyFont="1" applyFill="1" applyBorder="1" applyAlignment="1">
      <alignment horizontal="center" vertical="center" wrapText="1"/>
      <protection/>
    </xf>
    <xf numFmtId="185" fontId="100" fillId="0" borderId="0" xfId="254" applyNumberFormat="1" applyFont="1" applyFill="1" applyBorder="1" applyAlignment="1">
      <alignment vertical="center"/>
      <protection/>
    </xf>
    <xf numFmtId="165" fontId="97" fillId="0" borderId="0" xfId="0" applyNumberFormat="1" applyFont="1" applyAlignment="1">
      <alignment horizontal="center" vertical="center"/>
    </xf>
    <xf numFmtId="3" fontId="97" fillId="0" borderId="0" xfId="0" applyNumberFormat="1" applyFont="1" applyAlignment="1">
      <alignment horizontal="center" vertical="center"/>
    </xf>
    <xf numFmtId="165" fontId="97" fillId="0" borderId="0" xfId="0" applyNumberFormat="1" applyFont="1" applyAlignment="1">
      <alignment vertical="center"/>
    </xf>
    <xf numFmtId="0" fontId="98" fillId="0" borderId="0" xfId="0" applyFont="1" applyAlignment="1">
      <alignment vertical="center"/>
    </xf>
    <xf numFmtId="0" fontId="97" fillId="0" borderId="0" xfId="0" applyFont="1" applyAlignment="1">
      <alignment horizontal="center" vertical="center"/>
    </xf>
    <xf numFmtId="0" fontId="98" fillId="0" borderId="0" xfId="0" applyFont="1" applyAlignment="1">
      <alignment horizontal="justify" vertical="center" wrapText="1"/>
    </xf>
    <xf numFmtId="0" fontId="95" fillId="0" borderId="0" xfId="0" applyFont="1" applyAlignment="1">
      <alignment horizontal="left" vertical="center"/>
    </xf>
    <xf numFmtId="0" fontId="103" fillId="0" borderId="0" xfId="236" applyFont="1" applyFill="1" applyBorder="1" applyAlignment="1">
      <alignment vertical="center" wrapText="1"/>
      <protection/>
    </xf>
    <xf numFmtId="0" fontId="103" fillId="0" borderId="0" xfId="236" applyFont="1" applyFill="1" applyBorder="1" applyAlignment="1">
      <alignment horizontal="left" vertical="center" wrapText="1"/>
      <protection/>
    </xf>
    <xf numFmtId="0" fontId="103" fillId="0" borderId="0" xfId="236" applyFont="1" applyFill="1" applyBorder="1" applyAlignment="1">
      <alignment horizontal="center" vertical="center" wrapText="1"/>
      <protection/>
    </xf>
    <xf numFmtId="184" fontId="20" fillId="0" borderId="0" xfId="0" applyNumberFormat="1" applyFont="1" applyBorder="1" applyAlignment="1">
      <alignment/>
    </xf>
    <xf numFmtId="186" fontId="105" fillId="0" borderId="0" xfId="0" applyNumberFormat="1" applyFont="1" applyAlignment="1">
      <alignment/>
    </xf>
    <xf numFmtId="184" fontId="17" fillId="0" borderId="0" xfId="0" applyNumberFormat="1" applyFont="1" applyBorder="1" applyAlignment="1">
      <alignment horizontal="left" indent="1"/>
    </xf>
    <xf numFmtId="186" fontId="97" fillId="0" borderId="0" xfId="0" applyNumberFormat="1" applyFont="1" applyAlignment="1">
      <alignment/>
    </xf>
    <xf numFmtId="186" fontId="17" fillId="0" borderId="0" xfId="0" applyNumberFormat="1" applyFont="1" applyAlignment="1">
      <alignment/>
    </xf>
    <xf numFmtId="173" fontId="17" fillId="0" borderId="0" xfId="0" applyNumberFormat="1" applyFont="1" applyAlignment="1">
      <alignment/>
    </xf>
    <xf numFmtId="184" fontId="101" fillId="0" borderId="0" xfId="0" applyNumberFormat="1" applyFont="1" applyBorder="1" applyAlignment="1">
      <alignment/>
    </xf>
    <xf numFmtId="173" fontId="100" fillId="0" borderId="0" xfId="0" applyNumberFormat="1" applyFont="1" applyAlignment="1">
      <alignment/>
    </xf>
    <xf numFmtId="184" fontId="100" fillId="0" borderId="0" xfId="0" applyNumberFormat="1" applyFont="1" applyBorder="1" applyAlignment="1">
      <alignment vertical="center" wrapText="1"/>
    </xf>
    <xf numFmtId="37" fontId="100" fillId="0" borderId="0" xfId="0" applyNumberFormat="1" applyFont="1" applyAlignment="1">
      <alignment/>
    </xf>
    <xf numFmtId="0" fontId="17" fillId="0" borderId="0" xfId="0" applyFont="1" applyAlignment="1">
      <alignment/>
    </xf>
    <xf numFmtId="3" fontId="17" fillId="0" borderId="0" xfId="0" applyNumberFormat="1" applyFont="1" applyAlignment="1">
      <alignment/>
    </xf>
    <xf numFmtId="0" fontId="17" fillId="33" borderId="0" xfId="195" applyFont="1" applyFill="1" applyBorder="1" applyAlignment="1">
      <alignment horizontal="left" vertical="center"/>
      <protection/>
    </xf>
    <xf numFmtId="0" fontId="21" fillId="33" borderId="0" xfId="0" applyFont="1" applyFill="1" applyAlignment="1">
      <alignment/>
    </xf>
    <xf numFmtId="0" fontId="17" fillId="33" borderId="0" xfId="195" applyFont="1" applyFill="1" applyAlignment="1">
      <alignment horizontal="centerContinuous" vertical="center"/>
      <protection/>
    </xf>
    <xf numFmtId="0" fontId="18" fillId="33" borderId="0" xfId="236" applyFont="1" applyFill="1" applyBorder="1" applyAlignment="1">
      <alignment horizontal="center" vertical="center" wrapText="1"/>
      <protection/>
    </xf>
    <xf numFmtId="3" fontId="18" fillId="33" borderId="0" xfId="236" applyNumberFormat="1" applyFont="1" applyFill="1" applyBorder="1" applyAlignment="1">
      <alignment horizontal="center" vertical="center" wrapText="1"/>
      <protection/>
    </xf>
    <xf numFmtId="0" fontId="18" fillId="33" borderId="0" xfId="236" applyNumberFormat="1" applyFont="1" applyFill="1" applyBorder="1" applyAlignment="1">
      <alignment horizontal="center" vertical="center" wrapText="1"/>
      <protection/>
    </xf>
    <xf numFmtId="3" fontId="18" fillId="33" borderId="0" xfId="424" applyNumberFormat="1" applyFont="1" applyFill="1" applyBorder="1" applyAlignment="1">
      <alignment horizontal="center" vertical="center" wrapText="1"/>
    </xf>
    <xf numFmtId="174" fontId="21" fillId="33" borderId="0" xfId="0" applyNumberFormat="1" applyFont="1" applyFill="1" applyAlignment="1">
      <alignment/>
    </xf>
    <xf numFmtId="0" fontId="24" fillId="33" borderId="0" xfId="0" applyFont="1" applyFill="1" applyAlignment="1">
      <alignment/>
    </xf>
    <xf numFmtId="0" fontId="17" fillId="33" borderId="0" xfId="195" applyFont="1" applyFill="1" applyBorder="1" applyAlignment="1">
      <alignment horizontal="center" vertical="center"/>
      <protection/>
    </xf>
    <xf numFmtId="0" fontId="17" fillId="33" borderId="0" xfId="195" applyFont="1" applyFill="1" applyBorder="1" applyAlignment="1">
      <alignment horizontal="centerContinuous" vertical="center"/>
      <protection/>
    </xf>
    <xf numFmtId="9" fontId="17" fillId="33" borderId="0" xfId="442" applyFont="1" applyFill="1" applyBorder="1" applyAlignment="1">
      <alignment horizontal="center" vertical="center"/>
    </xf>
    <xf numFmtId="0" fontId="18" fillId="33" borderId="0" xfId="236" applyFont="1" applyFill="1" applyBorder="1" applyAlignment="1">
      <alignment horizontal="left" vertical="center" wrapText="1"/>
      <protection/>
    </xf>
    <xf numFmtId="9" fontId="20" fillId="33" borderId="0" xfId="442" applyFont="1" applyFill="1" applyBorder="1" applyAlignment="1">
      <alignment/>
    </xf>
    <xf numFmtId="43" fontId="17" fillId="33" borderId="0" xfId="168" applyFont="1" applyFill="1" applyBorder="1" applyAlignment="1">
      <alignment horizontal="center" vertical="center"/>
    </xf>
    <xf numFmtId="0" fontId="20" fillId="33" borderId="0" xfId="195" applyFont="1" applyFill="1" applyBorder="1">
      <alignment/>
      <protection/>
    </xf>
    <xf numFmtId="4" fontId="18" fillId="33" borderId="0" xfId="236" applyNumberFormat="1" applyFont="1" applyFill="1" applyBorder="1" applyAlignment="1">
      <alignment horizontal="center" vertical="center" wrapText="1"/>
      <protection/>
    </xf>
    <xf numFmtId="3" fontId="17" fillId="33" borderId="0" xfId="195" applyNumberFormat="1" applyFont="1" applyFill="1" applyBorder="1">
      <alignment/>
      <protection/>
    </xf>
    <xf numFmtId="3" fontId="17" fillId="33" borderId="0" xfId="195" applyNumberFormat="1" applyFont="1" applyFill="1" applyBorder="1" applyAlignment="1">
      <alignment horizontal="center" vertical="center"/>
      <protection/>
    </xf>
    <xf numFmtId="188" fontId="18" fillId="33" borderId="0" xfId="236" applyNumberFormat="1" applyFont="1" applyFill="1" applyBorder="1" applyAlignment="1">
      <alignment horizontal="center" vertical="center" wrapText="1"/>
      <protection/>
    </xf>
    <xf numFmtId="0" fontId="25" fillId="0" borderId="0" xfId="195" applyFont="1" applyFill="1" applyBorder="1" applyAlignment="1">
      <alignment horizontal="left" vertical="center" wrapText="1"/>
      <protection/>
    </xf>
    <xf numFmtId="0" fontId="18" fillId="0" borderId="0" xfId="195" applyFont="1" applyFill="1" applyBorder="1" applyAlignment="1">
      <alignment vertical="center"/>
      <protection/>
    </xf>
    <xf numFmtId="178" fontId="18" fillId="0" borderId="0" xfId="168" applyNumberFormat="1" applyFont="1" applyFill="1" applyBorder="1" applyAlignment="1">
      <alignment horizontal="left" vertical="center" wrapText="1"/>
    </xf>
    <xf numFmtId="0" fontId="25" fillId="0" borderId="0" xfId="168" applyNumberFormat="1" applyFont="1" applyFill="1" applyBorder="1" applyAlignment="1">
      <alignment horizontal="left" vertical="center"/>
    </xf>
    <xf numFmtId="0" fontId="18" fillId="0" borderId="0" xfId="196" applyFont="1" applyFill="1" applyBorder="1" applyAlignment="1">
      <alignment vertical="center"/>
      <protection/>
    </xf>
    <xf numFmtId="0" fontId="18" fillId="0" borderId="0" xfId="168" applyNumberFormat="1" applyFont="1" applyFill="1" applyBorder="1" applyAlignment="1">
      <alignment horizontal="left" vertical="center" wrapText="1"/>
    </xf>
    <xf numFmtId="0" fontId="17" fillId="33" borderId="0" xfId="195" applyFont="1" applyFill="1" applyAlignment="1">
      <alignment horizontal="center"/>
      <protection/>
    </xf>
    <xf numFmtId="0" fontId="17" fillId="33" borderId="0" xfId="195" applyFont="1" applyFill="1" applyAlignment="1">
      <alignment horizontal="center" vertical="center"/>
      <protection/>
    </xf>
    <xf numFmtId="0" fontId="17" fillId="33" borderId="0" xfId="195" applyFont="1" applyFill="1">
      <alignment/>
      <protection/>
    </xf>
    <xf numFmtId="0" fontId="18" fillId="33" borderId="0" xfId="0" applyFont="1" applyFill="1" applyAlignment="1">
      <alignment/>
    </xf>
    <xf numFmtId="0" fontId="24" fillId="33" borderId="0" xfId="195" applyFont="1" applyFill="1">
      <alignment/>
      <protection/>
    </xf>
    <xf numFmtId="0" fontId="17" fillId="33" borderId="0" xfId="195" applyFont="1" applyFill="1" applyBorder="1" applyAlignment="1">
      <alignment vertical="center"/>
      <protection/>
    </xf>
    <xf numFmtId="165" fontId="17" fillId="33" borderId="0" xfId="174" applyNumberFormat="1" applyFont="1" applyFill="1" applyBorder="1" applyAlignment="1">
      <alignment horizontal="right" vertical="center" wrapText="1"/>
    </xf>
    <xf numFmtId="0" fontId="25" fillId="0" borderId="0" xfId="196" applyFont="1" applyFill="1" applyBorder="1" applyAlignment="1">
      <alignment horizontal="left" vertical="center" wrapText="1"/>
      <protection/>
    </xf>
    <xf numFmtId="165" fontId="17" fillId="33" borderId="0" xfId="195" applyNumberFormat="1" applyFont="1" applyFill="1" applyBorder="1" applyAlignment="1">
      <alignment vertical="center"/>
      <protection/>
    </xf>
    <xf numFmtId="0" fontId="20" fillId="33" borderId="0" xfId="195" applyFont="1" applyFill="1" applyBorder="1" applyAlignment="1">
      <alignment horizontal="left" vertical="center" wrapText="1"/>
      <protection/>
    </xf>
    <xf numFmtId="165" fontId="17" fillId="33" borderId="0" xfId="195" applyNumberFormat="1" applyFont="1" applyFill="1" applyBorder="1">
      <alignment/>
      <protection/>
    </xf>
    <xf numFmtId="0" fontId="18" fillId="0" borderId="0" xfId="196" applyFont="1">
      <alignment/>
      <protection/>
    </xf>
    <xf numFmtId="0" fontId="18" fillId="33" borderId="0" xfId="236" applyFont="1" applyFill="1" applyBorder="1" applyAlignment="1">
      <alignment vertical="center" wrapText="1"/>
      <protection/>
    </xf>
    <xf numFmtId="0" fontId="18" fillId="0" borderId="0" xfId="196" applyFont="1" applyFill="1">
      <alignment/>
      <protection/>
    </xf>
    <xf numFmtId="0" fontId="18" fillId="0" borderId="0" xfId="168" applyNumberFormat="1" applyFont="1" applyFill="1" applyBorder="1" applyAlignment="1">
      <alignment horizontal="left" wrapText="1"/>
    </xf>
    <xf numFmtId="0" fontId="17" fillId="0" borderId="0" xfId="195" applyFont="1" applyFill="1" applyBorder="1" applyAlignment="1">
      <alignment vertical="center"/>
      <protection/>
    </xf>
    <xf numFmtId="4" fontId="28" fillId="0" borderId="0" xfId="453" applyNumberFormat="1" applyFont="1" applyFill="1" applyBorder="1" applyAlignment="1">
      <alignment horizontal="center" vertical="center" wrapText="1"/>
    </xf>
    <xf numFmtId="165" fontId="28" fillId="0" borderId="0" xfId="453" applyNumberFormat="1" applyFont="1" applyFill="1" applyBorder="1" applyAlignment="1">
      <alignment horizontal="center" vertical="center" wrapText="1"/>
    </xf>
    <xf numFmtId="0" fontId="29" fillId="0" borderId="0" xfId="196" applyFont="1" applyFill="1" applyBorder="1" applyAlignment="1">
      <alignment horizontal="left" vertical="center" wrapText="1"/>
      <protection/>
    </xf>
    <xf numFmtId="165" fontId="29" fillId="0" borderId="0" xfId="196" applyNumberFormat="1" applyFont="1" applyFill="1" applyBorder="1" applyAlignment="1">
      <alignment horizontal="left" vertical="center" wrapText="1"/>
      <protection/>
    </xf>
    <xf numFmtId="0" fontId="18" fillId="33" borderId="0" xfId="0" applyFont="1" applyFill="1" applyAlignment="1">
      <alignment vertical="center"/>
    </xf>
    <xf numFmtId="0" fontId="18" fillId="33" borderId="0" xfId="236" applyFont="1" applyFill="1" applyAlignment="1">
      <alignment vertical="center"/>
      <protection/>
    </xf>
    <xf numFmtId="165" fontId="99" fillId="0" borderId="0" xfId="0" applyNumberFormat="1" applyFont="1" applyAlignment="1">
      <alignment horizontal="right" vertical="center"/>
    </xf>
    <xf numFmtId="165" fontId="99" fillId="0" borderId="0" xfId="0" applyNumberFormat="1" applyFont="1" applyAlignment="1">
      <alignment horizontal="center" vertical="center"/>
    </xf>
    <xf numFmtId="0" fontId="98" fillId="0" borderId="0" xfId="0" applyFont="1" applyAlignment="1">
      <alignment horizontal="left" vertical="center" indent="1"/>
    </xf>
    <xf numFmtId="165" fontId="98" fillId="0" borderId="0" xfId="220" applyNumberFormat="1" applyFont="1" applyAlignment="1">
      <alignment horizontal="right"/>
      <protection/>
    </xf>
    <xf numFmtId="165" fontId="98" fillId="0" borderId="0" xfId="220" applyNumberFormat="1" applyFont="1" applyAlignment="1">
      <alignment horizontal="center"/>
      <protection/>
    </xf>
    <xf numFmtId="165" fontId="98" fillId="0" borderId="0" xfId="0" applyNumberFormat="1" applyFont="1" applyAlignment="1">
      <alignment horizontal="center" vertical="center"/>
    </xf>
    <xf numFmtId="3" fontId="98" fillId="0" borderId="0" xfId="0" applyNumberFormat="1" applyFont="1" applyAlignment="1">
      <alignment horizontal="center" vertical="center"/>
    </xf>
    <xf numFmtId="4" fontId="99" fillId="0" borderId="0" xfId="220" applyNumberFormat="1" applyFont="1" applyAlignment="1">
      <alignment horizontal="right"/>
      <protection/>
    </xf>
    <xf numFmtId="165" fontId="99" fillId="0" borderId="0" xfId="220" applyNumberFormat="1" applyFont="1" applyAlignment="1">
      <alignment horizontal="center"/>
      <protection/>
    </xf>
    <xf numFmtId="0" fontId="98" fillId="0" borderId="13" xfId="0" applyFont="1" applyBorder="1" applyAlignment="1">
      <alignment vertical="center"/>
    </xf>
    <xf numFmtId="3" fontId="98" fillId="0" borderId="13" xfId="0" applyNumberFormat="1" applyFont="1" applyBorder="1" applyAlignment="1">
      <alignment vertical="center"/>
    </xf>
    <xf numFmtId="173" fontId="99" fillId="0" borderId="0" xfId="0" applyNumberFormat="1" applyFont="1" applyAlignment="1">
      <alignment horizontal="center" vertical="center"/>
    </xf>
    <xf numFmtId="165" fontId="99" fillId="0" borderId="0" xfId="220" applyNumberFormat="1" applyFont="1" applyAlignment="1">
      <alignment horizontal="right"/>
      <protection/>
    </xf>
    <xf numFmtId="173" fontId="98" fillId="0" borderId="0" xfId="0" applyNumberFormat="1" applyFont="1" applyAlignment="1">
      <alignment horizontal="center" vertical="center"/>
    </xf>
    <xf numFmtId="165" fontId="98" fillId="0" borderId="0" xfId="0" applyNumberFormat="1" applyFont="1" applyAlignment="1">
      <alignment horizontal="right" vertical="center"/>
    </xf>
    <xf numFmtId="3" fontId="99" fillId="0" borderId="0" xfId="0" applyNumberFormat="1" applyFont="1" applyAlignment="1">
      <alignment horizontal="left" vertical="center"/>
    </xf>
    <xf numFmtId="180" fontId="98" fillId="0" borderId="13" xfId="0" applyNumberFormat="1" applyFont="1" applyBorder="1" applyAlignment="1">
      <alignment vertical="center"/>
    </xf>
    <xf numFmtId="0" fontId="24" fillId="0" borderId="0" xfId="0" applyFont="1" applyAlignment="1">
      <alignment vertical="center"/>
    </xf>
    <xf numFmtId="165" fontId="99" fillId="0" borderId="0" xfId="0" applyNumberFormat="1" applyFont="1" applyAlignment="1">
      <alignment vertical="center"/>
    </xf>
    <xf numFmtId="3" fontId="99" fillId="0" borderId="0" xfId="0" applyNumberFormat="1" applyFont="1" applyAlignment="1">
      <alignment vertical="center"/>
    </xf>
    <xf numFmtId="165" fontId="98" fillId="0" borderId="0" xfId="0" applyNumberFormat="1" applyFont="1" applyAlignment="1">
      <alignment horizontal="right"/>
    </xf>
    <xf numFmtId="3" fontId="98" fillId="0" borderId="0" xfId="0" applyNumberFormat="1" applyFont="1" applyAlignment="1">
      <alignment vertical="center"/>
    </xf>
    <xf numFmtId="4" fontId="99" fillId="0" borderId="0" xfId="0" applyNumberFormat="1" applyFont="1" applyAlignment="1">
      <alignment horizontal="right"/>
    </xf>
    <xf numFmtId="0" fontId="98" fillId="0" borderId="0" xfId="0" applyFont="1" applyBorder="1" applyAlignment="1">
      <alignment horizontal="left" vertical="center" indent="1"/>
    </xf>
    <xf numFmtId="165" fontId="98" fillId="0" borderId="0" xfId="0" applyNumberFormat="1" applyFont="1" applyBorder="1" applyAlignment="1">
      <alignment horizontal="right"/>
    </xf>
    <xf numFmtId="180" fontId="98" fillId="0" borderId="0" xfId="0" applyNumberFormat="1" applyFont="1" applyAlignment="1">
      <alignment vertical="center"/>
    </xf>
    <xf numFmtId="0" fontId="17" fillId="0" borderId="0" xfId="176" applyFont="1" applyAlignment="1" applyProtection="1">
      <alignment vertical="center"/>
      <protection locked="0"/>
    </xf>
    <xf numFmtId="0" fontId="17" fillId="33" borderId="0" xfId="236" applyFont="1" applyFill="1" applyBorder="1" applyAlignment="1">
      <alignment horizontal="center" vertical="center" wrapText="1"/>
      <protection/>
    </xf>
    <xf numFmtId="0" fontId="17" fillId="33" borderId="0" xfId="0" applyFont="1" applyFill="1" applyAlignment="1">
      <alignment/>
    </xf>
    <xf numFmtId="3" fontId="97" fillId="0" borderId="0" xfId="0" applyNumberFormat="1" applyFont="1" applyFill="1" applyAlignment="1" applyProtection="1">
      <alignment horizontal="center" vertical="center"/>
      <protection/>
    </xf>
    <xf numFmtId="3" fontId="17" fillId="33" borderId="0" xfId="424" applyNumberFormat="1" applyFont="1" applyFill="1" applyBorder="1" applyAlignment="1">
      <alignment horizontal="center" vertical="center" wrapText="1"/>
    </xf>
    <xf numFmtId="1" fontId="17" fillId="33" borderId="0" xfId="424" applyNumberFormat="1" applyFont="1" applyFill="1" applyBorder="1" applyAlignment="1">
      <alignment horizontal="center" vertical="center" wrapText="1"/>
    </xf>
    <xf numFmtId="166" fontId="20" fillId="33" borderId="0" xfId="424" applyNumberFormat="1" applyFont="1" applyFill="1" applyBorder="1" applyAlignment="1">
      <alignment horizontal="right" vertical="center" wrapText="1"/>
    </xf>
    <xf numFmtId="0" fontId="17" fillId="33" borderId="0" xfId="0" applyFont="1" applyFill="1" applyAlignment="1">
      <alignment horizontal="right" vertical="center"/>
    </xf>
    <xf numFmtId="0" fontId="17" fillId="33" borderId="0" xfId="0" applyFont="1" applyFill="1" applyAlignment="1">
      <alignment vertical="center"/>
    </xf>
    <xf numFmtId="0" fontId="24" fillId="33" borderId="0" xfId="0" applyFont="1" applyFill="1" applyAlignment="1">
      <alignment vertical="center"/>
    </xf>
    <xf numFmtId="4" fontId="17" fillId="0" borderId="0" xfId="0" applyNumberFormat="1" applyFont="1" applyFill="1" applyBorder="1" applyAlignment="1" applyProtection="1">
      <alignment horizontal="center" vertical="center"/>
      <protection/>
    </xf>
    <xf numFmtId="2" fontId="18" fillId="33" borderId="0" xfId="236" applyNumberFormat="1" applyFont="1" applyFill="1" applyBorder="1" applyAlignment="1">
      <alignment horizontal="center" vertical="center" wrapText="1"/>
      <protection/>
    </xf>
    <xf numFmtId="0" fontId="17" fillId="33" borderId="0" xfId="0" applyFont="1" applyFill="1" applyAlignment="1">
      <alignment vertical="justify" wrapText="1"/>
    </xf>
    <xf numFmtId="0" fontId="17" fillId="33" borderId="0" xfId="236" applyFont="1" applyFill="1">
      <alignment/>
      <protection/>
    </xf>
    <xf numFmtId="0" fontId="97" fillId="0" borderId="0" xfId="0" applyFont="1" applyAlignment="1">
      <alignment horizontal="center" vertical="center" wrapText="1"/>
    </xf>
    <xf numFmtId="165" fontId="97" fillId="0" borderId="0" xfId="0" applyNumberFormat="1" applyFont="1" applyAlignment="1">
      <alignment/>
    </xf>
    <xf numFmtId="165" fontId="17" fillId="0" borderId="0" xfId="0" applyNumberFormat="1" applyFont="1" applyFill="1" applyBorder="1" applyAlignment="1" applyProtection="1">
      <alignment vertical="top"/>
      <protection/>
    </xf>
    <xf numFmtId="165" fontId="17" fillId="0" borderId="0" xfId="0" applyNumberFormat="1" applyFont="1" applyFill="1" applyBorder="1" applyAlignment="1" applyProtection="1">
      <alignment vertical="center"/>
      <protection/>
    </xf>
    <xf numFmtId="0" fontId="97" fillId="0" borderId="0" xfId="0" applyFont="1" applyAlignment="1">
      <alignment horizontal="center"/>
    </xf>
    <xf numFmtId="0" fontId="97" fillId="0" borderId="0" xfId="0" applyFont="1" applyFill="1" applyAlignment="1">
      <alignment vertical="center"/>
    </xf>
    <xf numFmtId="0" fontId="97" fillId="0" borderId="0" xfId="0" applyFont="1" applyFill="1" applyAlignment="1">
      <alignment horizontal="center"/>
    </xf>
    <xf numFmtId="0" fontId="97" fillId="0" borderId="0" xfId="0" applyFont="1" applyFill="1" applyAlignment="1">
      <alignment/>
    </xf>
    <xf numFmtId="165" fontId="97" fillId="0" borderId="0" xfId="0" applyNumberFormat="1" applyFont="1" applyFill="1" applyAlignment="1">
      <alignment/>
    </xf>
    <xf numFmtId="0" fontId="95" fillId="0" borderId="0" xfId="287" applyFont="1" applyAlignment="1">
      <alignment vertical="center"/>
      <protection/>
    </xf>
    <xf numFmtId="0" fontId="17" fillId="33" borderId="0" xfId="236" applyFont="1" applyFill="1" applyAlignment="1">
      <alignment vertical="center"/>
      <protection/>
    </xf>
    <xf numFmtId="0" fontId="97" fillId="0" borderId="0" xfId="287" applyFont="1" applyAlignment="1">
      <alignment vertical="center"/>
      <protection/>
    </xf>
    <xf numFmtId="0" fontId="97" fillId="0" borderId="0" xfId="288" applyFont="1" applyAlignment="1">
      <alignment horizontal="center" vertical="center"/>
      <protection/>
    </xf>
    <xf numFmtId="3" fontId="97" fillId="0" borderId="0" xfId="288" applyNumberFormat="1" applyFont="1" applyAlignment="1">
      <alignment horizontal="center" vertical="center"/>
      <protection/>
    </xf>
    <xf numFmtId="173" fontId="97" fillId="0" borderId="0" xfId="288" applyNumberFormat="1" applyFont="1" applyAlignment="1">
      <alignment horizontal="center" vertical="center"/>
      <protection/>
    </xf>
    <xf numFmtId="0" fontId="97" fillId="0" borderId="0" xfId="288" applyFont="1" applyAlignment="1">
      <alignment vertical="center"/>
      <protection/>
    </xf>
    <xf numFmtId="165" fontId="97" fillId="0" borderId="0" xfId="288" applyNumberFormat="1" applyFont="1" applyAlignment="1">
      <alignment vertical="center"/>
      <protection/>
    </xf>
    <xf numFmtId="0" fontId="97" fillId="0" borderId="0" xfId="287" applyFont="1" applyAlignment="1">
      <alignment horizontal="center" vertical="center"/>
      <protection/>
    </xf>
    <xf numFmtId="173" fontId="97" fillId="0" borderId="0" xfId="287" applyNumberFormat="1" applyFont="1" applyAlignment="1">
      <alignment horizontal="center" vertical="center"/>
      <protection/>
    </xf>
    <xf numFmtId="3" fontId="97" fillId="0" borderId="0" xfId="287" applyNumberFormat="1" applyFont="1" applyAlignment="1">
      <alignment horizontal="center" vertical="center"/>
      <protection/>
    </xf>
    <xf numFmtId="3" fontId="97" fillId="0" borderId="0" xfId="287" applyNumberFormat="1" applyFont="1" applyAlignment="1">
      <alignment vertical="center"/>
      <protection/>
    </xf>
    <xf numFmtId="0" fontId="95" fillId="0" borderId="0" xfId="287" applyFont="1" applyAlignment="1">
      <alignment horizontal="center" vertical="center"/>
      <protection/>
    </xf>
    <xf numFmtId="165" fontId="17" fillId="0" borderId="0" xfId="401" applyNumberFormat="1" applyFont="1" applyAlignment="1" applyProtection="1">
      <alignment vertical="center"/>
      <protection locked="0"/>
    </xf>
    <xf numFmtId="0" fontId="17" fillId="0" borderId="0" xfId="176" applyFont="1" applyAlignment="1">
      <alignment horizontal="center" vertical="center"/>
      <protection/>
    </xf>
    <xf numFmtId="181" fontId="17" fillId="0" borderId="0" xfId="70" applyNumberFormat="1" applyFont="1" applyFill="1" applyAlignment="1">
      <alignment vertical="center"/>
    </xf>
    <xf numFmtId="0" fontId="17" fillId="0" borderId="0" xfId="176" applyFont="1" applyAlignment="1" quotePrefix="1">
      <alignment horizontal="center" vertical="center"/>
      <protection/>
    </xf>
    <xf numFmtId="0" fontId="17" fillId="0" borderId="0" xfId="236" applyFont="1" applyFill="1" applyBorder="1" applyAlignment="1">
      <alignment horizontal="center" vertical="center" wrapText="1"/>
      <protection/>
    </xf>
    <xf numFmtId="173" fontId="17" fillId="0" borderId="0" xfId="176" applyNumberFormat="1" applyFont="1" applyAlignment="1">
      <alignment horizontal="center" vertical="center"/>
      <protection/>
    </xf>
    <xf numFmtId="181" fontId="17" fillId="0" borderId="0" xfId="70" applyNumberFormat="1" applyFont="1" applyAlignment="1">
      <alignment vertical="center"/>
    </xf>
    <xf numFmtId="0" fontId="20" fillId="0" borderId="0" xfId="236" applyFont="1" applyFill="1" applyBorder="1" applyAlignment="1">
      <alignment horizontal="center" vertical="center" wrapText="1"/>
      <protection/>
    </xf>
    <xf numFmtId="165" fontId="20" fillId="0" borderId="0" xfId="236" applyNumberFormat="1" applyFont="1" applyFill="1" applyBorder="1" applyAlignment="1">
      <alignment horizontal="right" vertical="center" wrapText="1"/>
      <protection/>
    </xf>
    <xf numFmtId="194" fontId="17" fillId="0" borderId="0" xfId="176" applyNumberFormat="1" applyFont="1" applyAlignment="1">
      <alignment vertical="center"/>
      <protection/>
    </xf>
    <xf numFmtId="0" fontId="97" fillId="33" borderId="0" xfId="0" applyFont="1" applyFill="1" applyAlignment="1">
      <alignment vertical="center"/>
    </xf>
    <xf numFmtId="3" fontId="17" fillId="0" borderId="0" xfId="176" applyNumberFormat="1" applyFont="1" applyAlignment="1">
      <alignment horizontal="right" vertical="center"/>
      <protection/>
    </xf>
    <xf numFmtId="166" fontId="17" fillId="0" borderId="0" xfId="425" applyNumberFormat="1" applyFont="1" applyAlignment="1">
      <alignment vertical="center"/>
    </xf>
    <xf numFmtId="173" fontId="17" fillId="0" borderId="0" xfId="425" applyNumberFormat="1" applyFont="1" applyAlignment="1">
      <alignment vertical="center"/>
    </xf>
    <xf numFmtId="3" fontId="17" fillId="0" borderId="0" xfId="176" applyNumberFormat="1" applyFont="1" applyAlignment="1">
      <alignment vertical="center"/>
      <protection/>
    </xf>
    <xf numFmtId="0" fontId="24" fillId="0" borderId="0" xfId="176" applyFont="1" applyAlignment="1">
      <alignment vertical="center"/>
      <protection/>
    </xf>
    <xf numFmtId="0" fontId="20" fillId="0" borderId="0" xfId="398" applyFont="1" applyFill="1" applyAlignment="1">
      <alignment vertical="center" wrapText="1"/>
      <protection/>
    </xf>
    <xf numFmtId="0" fontId="20" fillId="0" borderId="0" xfId="398" applyFont="1" applyFill="1" applyAlignment="1">
      <alignment horizontal="center" vertical="center" wrapText="1"/>
      <protection/>
    </xf>
    <xf numFmtId="0" fontId="16" fillId="0" borderId="0" xfId="398" applyFont="1" applyFill="1" applyAlignment="1">
      <alignment horizontal="center" vertical="center" wrapText="1"/>
      <protection/>
    </xf>
    <xf numFmtId="0" fontId="17" fillId="0" borderId="0" xfId="399" applyFont="1" applyFill="1" applyBorder="1" applyAlignment="1" applyProtection="1">
      <alignment horizontal="center" vertical="center"/>
      <protection/>
    </xf>
    <xf numFmtId="3" fontId="17" fillId="0" borderId="0" xfId="398" applyNumberFormat="1" applyFont="1" applyFill="1" applyBorder="1" applyAlignment="1" applyProtection="1">
      <alignment horizontal="center" vertical="center"/>
      <protection/>
    </xf>
    <xf numFmtId="165" fontId="17" fillId="0" borderId="0" xfId="398" applyNumberFormat="1" applyFont="1" applyFill="1" applyBorder="1" applyAlignment="1" applyProtection="1">
      <alignment horizontal="right" vertical="center"/>
      <protection/>
    </xf>
    <xf numFmtId="165" fontId="17" fillId="0" borderId="0" xfId="398" applyNumberFormat="1" applyFont="1" applyFill="1" applyBorder="1" applyAlignment="1" applyProtection="1">
      <alignment horizontal="center" vertical="center"/>
      <protection/>
    </xf>
    <xf numFmtId="0" fontId="17" fillId="0" borderId="0" xfId="398" applyFont="1" applyFill="1" applyBorder="1" applyAlignment="1" applyProtection="1">
      <alignment vertical="center"/>
      <protection locked="0"/>
    </xf>
    <xf numFmtId="165" fontId="17" fillId="0" borderId="0" xfId="398" applyNumberFormat="1" applyFont="1" applyFill="1" applyBorder="1" applyAlignment="1" applyProtection="1">
      <alignment vertical="center"/>
      <protection locked="0"/>
    </xf>
    <xf numFmtId="3" fontId="17" fillId="0" borderId="0" xfId="398" applyNumberFormat="1" applyFont="1" applyFill="1" applyAlignment="1" applyProtection="1">
      <alignment vertical="center"/>
      <protection locked="0"/>
    </xf>
    <xf numFmtId="0" fontId="24" fillId="0" borderId="0" xfId="398" applyFont="1" applyAlignment="1" applyProtection="1">
      <alignment vertical="center"/>
      <protection locked="0"/>
    </xf>
    <xf numFmtId="0" fontId="17" fillId="33" borderId="0" xfId="236" applyFont="1" applyFill="1" applyAlignment="1">
      <alignment horizontal="center" vertical="center"/>
      <protection/>
    </xf>
    <xf numFmtId="3" fontId="17" fillId="33" borderId="0" xfId="236" applyNumberFormat="1" applyFont="1" applyFill="1" applyBorder="1" applyAlignment="1">
      <alignment horizontal="right" vertical="center" wrapText="1"/>
      <protection/>
    </xf>
    <xf numFmtId="165" fontId="17" fillId="33" borderId="0" xfId="236" applyNumberFormat="1" applyFont="1" applyFill="1" applyBorder="1" applyAlignment="1">
      <alignment horizontal="right" vertical="center" wrapText="1"/>
      <protection/>
    </xf>
    <xf numFmtId="165" fontId="17" fillId="0" borderId="0" xfId="236" applyNumberFormat="1" applyFont="1" applyFill="1" applyBorder="1" applyAlignment="1">
      <alignment horizontal="right" vertical="center" wrapText="1"/>
      <protection/>
    </xf>
    <xf numFmtId="173" fontId="21" fillId="33" borderId="0" xfId="0" applyNumberFormat="1" applyFont="1" applyFill="1" applyAlignment="1">
      <alignment horizontal="center" vertical="center"/>
    </xf>
    <xf numFmtId="43" fontId="17" fillId="0" borderId="0" xfId="70" applyFont="1" applyAlignment="1">
      <alignment vertical="center"/>
    </xf>
    <xf numFmtId="10" fontId="17" fillId="0" borderId="0" xfId="425" applyNumberFormat="1" applyFont="1" applyAlignment="1">
      <alignment vertical="center"/>
    </xf>
    <xf numFmtId="0" fontId="17" fillId="0" borderId="0" xfId="176" applyFont="1" applyAlignment="1">
      <alignment horizontal="left" vertical="center"/>
      <protection/>
    </xf>
    <xf numFmtId="165" fontId="17" fillId="0" borderId="0" xfId="184" applyNumberFormat="1" applyFont="1" applyFill="1" applyBorder="1" applyAlignment="1">
      <alignment horizontal="center" vertical="center"/>
      <protection/>
    </xf>
    <xf numFmtId="0" fontId="95" fillId="0" borderId="0" xfId="0" applyFont="1" applyAlignment="1">
      <alignment horizontal="center"/>
    </xf>
    <xf numFmtId="173" fontId="95" fillId="0" borderId="0" xfId="0" applyNumberFormat="1" applyFont="1" applyAlignment="1">
      <alignment horizontal="center" vertical="center"/>
    </xf>
    <xf numFmtId="178" fontId="22" fillId="0" borderId="0" xfId="65" applyNumberFormat="1" applyFont="1" applyAlignment="1">
      <alignment vertical="center"/>
    </xf>
    <xf numFmtId="165" fontId="16" fillId="0" borderId="0" xfId="307" applyNumberFormat="1" applyFont="1" applyFill="1" applyBorder="1" applyAlignment="1">
      <alignment horizontal="right" vertical="center" wrapText="1"/>
      <protection/>
    </xf>
    <xf numFmtId="178" fontId="21" fillId="0" borderId="0" xfId="65" applyNumberFormat="1" applyFont="1" applyAlignment="1">
      <alignment vertical="center"/>
    </xf>
    <xf numFmtId="1" fontId="17" fillId="0" borderId="0" xfId="307" applyNumberFormat="1" applyFont="1" applyFill="1" applyBorder="1" applyAlignment="1">
      <alignment horizontal="right" vertical="center" wrapText="1" indent="1"/>
      <protection/>
    </xf>
    <xf numFmtId="178" fontId="17" fillId="0" borderId="0" xfId="65" applyNumberFormat="1" applyFont="1" applyAlignment="1">
      <alignment vertical="center"/>
    </xf>
    <xf numFmtId="1" fontId="21" fillId="0" borderId="0" xfId="65" applyNumberFormat="1" applyFont="1" applyAlignment="1">
      <alignment horizontal="center" vertical="center"/>
    </xf>
    <xf numFmtId="167" fontId="24" fillId="0" borderId="0" xfId="307" applyFont="1" applyAlignment="1">
      <alignment vertical="center"/>
      <protection/>
    </xf>
    <xf numFmtId="167" fontId="21" fillId="0" borderId="0" xfId="307" applyFont="1" applyFill="1" applyBorder="1" applyAlignment="1">
      <alignment vertical="center"/>
      <protection/>
    </xf>
    <xf numFmtId="1" fontId="17" fillId="0" borderId="0" xfId="307" applyNumberFormat="1" applyFont="1" applyFill="1" applyBorder="1" applyAlignment="1">
      <alignment horizontal="center" vertical="center" wrapText="1"/>
      <protection/>
    </xf>
    <xf numFmtId="178" fontId="17" fillId="0" borderId="0" xfId="65" applyNumberFormat="1" applyFont="1" applyFill="1" applyBorder="1" applyAlignment="1">
      <alignment horizontal="center" vertical="center"/>
    </xf>
    <xf numFmtId="3" fontId="17" fillId="0" borderId="0" xfId="336" applyNumberFormat="1" applyFont="1" applyFill="1" applyBorder="1" applyAlignment="1" applyProtection="1">
      <alignment vertical="center"/>
      <protection/>
    </xf>
    <xf numFmtId="167" fontId="17" fillId="0" borderId="0" xfId="336" applyFont="1" applyAlignment="1">
      <alignment vertical="center"/>
      <protection/>
    </xf>
    <xf numFmtId="3" fontId="21" fillId="0" borderId="0" xfId="307" applyNumberFormat="1" applyFont="1" applyFill="1" applyBorder="1" applyAlignment="1">
      <alignment vertical="center"/>
      <protection/>
    </xf>
    <xf numFmtId="178" fontId="21" fillId="0" borderId="0" xfId="65" applyNumberFormat="1" applyFont="1" applyFill="1" applyBorder="1" applyAlignment="1">
      <alignment vertical="center"/>
    </xf>
    <xf numFmtId="167" fontId="24" fillId="0" borderId="0" xfId="307" applyFont="1" applyFill="1" applyBorder="1" applyAlignment="1">
      <alignment vertical="center"/>
      <protection/>
    </xf>
    <xf numFmtId="0" fontId="30" fillId="33" borderId="0" xfId="56" applyFont="1" applyFill="1" applyAlignment="1" applyProtection="1">
      <alignment horizontal="center" vertical="center"/>
      <protection/>
    </xf>
    <xf numFmtId="173" fontId="95" fillId="0" borderId="0" xfId="0" applyNumberFormat="1" applyFont="1" applyAlignment="1">
      <alignment vertical="center"/>
    </xf>
    <xf numFmtId="2" fontId="95" fillId="0" borderId="0" xfId="0" applyNumberFormat="1" applyFont="1" applyAlignment="1">
      <alignment vertical="center"/>
    </xf>
    <xf numFmtId="0" fontId="97" fillId="0" borderId="0" xfId="0" applyFont="1" applyBorder="1" applyAlignment="1">
      <alignment horizontal="center" vertical="center"/>
    </xf>
    <xf numFmtId="3" fontId="97" fillId="0" borderId="0" xfId="0" applyNumberFormat="1" applyFont="1" applyBorder="1" applyAlignment="1">
      <alignment horizontal="center" vertical="center"/>
    </xf>
    <xf numFmtId="165" fontId="106" fillId="0" borderId="0" xfId="0" applyNumberFormat="1" applyFont="1" applyFill="1" applyBorder="1" applyAlignment="1">
      <alignment horizontal="right" vertical="center" wrapText="1"/>
    </xf>
    <xf numFmtId="0" fontId="97" fillId="33" borderId="0" xfId="0" applyFont="1" applyFill="1" applyBorder="1" applyAlignment="1">
      <alignment horizontal="center" vertical="center" wrapText="1"/>
    </xf>
    <xf numFmtId="165" fontId="107" fillId="0" borderId="0" xfId="0" applyNumberFormat="1" applyFont="1" applyFill="1" applyBorder="1" applyAlignment="1">
      <alignment horizontal="right" vertical="center" wrapText="1"/>
    </xf>
    <xf numFmtId="0" fontId="97" fillId="33" borderId="0" xfId="178" applyFont="1" applyFill="1" applyBorder="1" applyAlignment="1">
      <alignment horizontal="center" vertical="center" wrapText="1"/>
      <protection/>
    </xf>
    <xf numFmtId="165" fontId="97" fillId="33" borderId="0" xfId="178" applyNumberFormat="1" applyFont="1" applyFill="1" applyAlignment="1">
      <alignment horizontal="right" vertical="center"/>
      <protection/>
    </xf>
    <xf numFmtId="0" fontId="26" fillId="0" borderId="0" xfId="0" applyFont="1" applyFill="1" applyAlignment="1">
      <alignment vertical="center" wrapText="1"/>
    </xf>
    <xf numFmtId="0" fontId="97" fillId="0" borderId="0" xfId="0" applyFont="1" applyFill="1" applyAlignment="1">
      <alignment vertical="center" wrapText="1"/>
    </xf>
    <xf numFmtId="0" fontId="105" fillId="33" borderId="0" xfId="0" applyFont="1" applyFill="1" applyAlignment="1">
      <alignment horizontal="center" vertical="center"/>
    </xf>
    <xf numFmtId="173" fontId="105" fillId="0" borderId="0" xfId="0" applyNumberFormat="1" applyFont="1" applyFill="1" applyAlignment="1">
      <alignment horizontal="center" vertical="center"/>
    </xf>
    <xf numFmtId="0" fontId="97" fillId="33" borderId="0" xfId="178" applyFont="1" applyFill="1" applyAlignment="1">
      <alignment horizontal="left" vertical="center"/>
      <protection/>
    </xf>
    <xf numFmtId="173" fontId="97" fillId="33" borderId="0" xfId="178" applyNumberFormat="1" applyFont="1" applyFill="1" applyAlignment="1">
      <alignment horizontal="center" vertical="center"/>
      <protection/>
    </xf>
    <xf numFmtId="173" fontId="97" fillId="0" borderId="0" xfId="0" applyNumberFormat="1" applyFont="1" applyFill="1" applyAlignment="1">
      <alignment horizontal="center" vertical="center"/>
    </xf>
    <xf numFmtId="2" fontId="97" fillId="33" borderId="0" xfId="178" applyNumberFormat="1" applyFont="1" applyFill="1" applyAlignment="1">
      <alignment horizontal="center" vertical="center"/>
      <protection/>
    </xf>
    <xf numFmtId="0" fontId="97" fillId="33" borderId="0" xfId="0" applyFont="1" applyFill="1" applyAlignment="1">
      <alignment horizontal="left" vertical="center"/>
    </xf>
    <xf numFmtId="0" fontId="108" fillId="0" borderId="0" xfId="0" applyFont="1" applyFill="1" applyBorder="1" applyAlignment="1">
      <alignment horizontal="center"/>
    </xf>
    <xf numFmtId="0" fontId="102" fillId="34" borderId="14" xfId="239" applyFont="1" applyFill="1" applyBorder="1" applyAlignment="1">
      <alignment horizontal="center" vertical="center" wrapText="1"/>
      <protection/>
    </xf>
    <xf numFmtId="2" fontId="25" fillId="35" borderId="0" xfId="179" applyNumberFormat="1" applyFont="1" applyFill="1" applyBorder="1" applyAlignment="1" applyProtection="1">
      <alignment horizontal="left" vertical="center"/>
      <protection locked="0"/>
    </xf>
    <xf numFmtId="165" fontId="25" fillId="35" borderId="0" xfId="179" applyNumberFormat="1" applyFont="1" applyFill="1" applyBorder="1" applyAlignment="1" applyProtection="1">
      <alignment vertical="center" wrapText="1"/>
      <protection locked="0"/>
    </xf>
    <xf numFmtId="165" fontId="25" fillId="35" borderId="0" xfId="179" applyNumberFormat="1" applyFont="1" applyFill="1" applyBorder="1" applyAlignment="1" applyProtection="1">
      <alignment horizontal="right" vertical="center"/>
      <protection/>
    </xf>
    <xf numFmtId="165" fontId="25" fillId="35" borderId="0" xfId="179" applyNumberFormat="1" applyFont="1" applyFill="1" applyBorder="1" applyAlignment="1" applyProtection="1">
      <alignment horizontal="center" vertical="center"/>
      <protection/>
    </xf>
    <xf numFmtId="173" fontId="25" fillId="35" borderId="0" xfId="70" applyNumberFormat="1" applyFont="1" applyFill="1" applyBorder="1" applyAlignment="1" applyProtection="1">
      <alignment horizontal="center" vertical="center"/>
      <protection/>
    </xf>
    <xf numFmtId="165" fontId="106" fillId="0" borderId="0" xfId="0" applyNumberFormat="1" applyFont="1" applyFill="1" applyBorder="1" applyAlignment="1">
      <alignment horizontal="center" vertical="center" wrapText="1"/>
    </xf>
    <xf numFmtId="0" fontId="95" fillId="0" borderId="0" xfId="0" applyFont="1" applyAlignment="1">
      <alignment horizontal="center" vertical="center"/>
    </xf>
    <xf numFmtId="0" fontId="21" fillId="0" borderId="0" xfId="0" applyFont="1" applyAlignment="1">
      <alignment vertical="center"/>
    </xf>
    <xf numFmtId="0" fontId="100" fillId="34" borderId="15" xfId="0" applyFont="1" applyFill="1" applyBorder="1" applyAlignment="1">
      <alignment horizontal="center" vertical="center" wrapText="1"/>
    </xf>
    <xf numFmtId="0" fontId="100" fillId="0" borderId="0" xfId="0" applyFont="1" applyBorder="1" applyAlignment="1">
      <alignment horizontal="center" vertical="center"/>
    </xf>
    <xf numFmtId="0" fontId="100" fillId="0" borderId="0" xfId="399" applyFont="1" applyFill="1" applyBorder="1" applyAlignment="1" applyProtection="1">
      <alignment vertical="center"/>
      <protection locked="0"/>
    </xf>
    <xf numFmtId="0" fontId="100" fillId="0" borderId="0" xfId="398" applyFont="1" applyAlignment="1" applyProtection="1">
      <alignment vertical="center"/>
      <protection locked="0"/>
    </xf>
    <xf numFmtId="0" fontId="100" fillId="36" borderId="16" xfId="399" applyFont="1" applyFill="1" applyBorder="1" applyAlignment="1">
      <alignment horizontal="center" vertical="center"/>
      <protection/>
    </xf>
    <xf numFmtId="0" fontId="100" fillId="36" borderId="15" xfId="399" applyFont="1" applyFill="1" applyBorder="1" applyAlignment="1">
      <alignment horizontal="center" vertical="center"/>
      <protection/>
    </xf>
    <xf numFmtId="0" fontId="17" fillId="0" borderId="0" xfId="236" applyFont="1" applyFill="1" applyBorder="1" applyAlignment="1">
      <alignment vertical="center"/>
      <protection/>
    </xf>
    <xf numFmtId="0" fontId="21" fillId="0" borderId="0" xfId="0" applyFont="1" applyFill="1" applyBorder="1" applyAlignment="1">
      <alignment vertical="center"/>
    </xf>
    <xf numFmtId="0" fontId="100" fillId="34" borderId="17" xfId="0" applyFont="1" applyFill="1" applyBorder="1" applyAlignment="1">
      <alignment horizontal="center" vertical="center"/>
    </xf>
    <xf numFmtId="0" fontId="100" fillId="34" borderId="16" xfId="0" applyFont="1" applyFill="1" applyBorder="1" applyAlignment="1">
      <alignment horizontal="center" vertical="center" wrapText="1"/>
    </xf>
    <xf numFmtId="0" fontId="100" fillId="34" borderId="15" xfId="0" applyFont="1" applyFill="1" applyBorder="1" applyAlignment="1">
      <alignment horizontal="center" vertical="center"/>
    </xf>
    <xf numFmtId="0" fontId="17" fillId="0" borderId="0" xfId="398" applyFont="1" applyAlignment="1" applyProtection="1">
      <alignment horizontal="center" vertical="center"/>
      <protection locked="0"/>
    </xf>
    <xf numFmtId="0" fontId="17" fillId="0" borderId="0" xfId="398" applyFont="1" applyFill="1" applyAlignment="1" applyProtection="1">
      <alignment horizontal="center" vertical="center"/>
      <protection locked="0"/>
    </xf>
    <xf numFmtId="2" fontId="25" fillId="35" borderId="0" xfId="179" applyNumberFormat="1" applyFont="1" applyFill="1" applyBorder="1" applyAlignment="1" applyProtection="1">
      <alignment vertical="center"/>
      <protection locked="0"/>
    </xf>
    <xf numFmtId="0" fontId="25" fillId="33" borderId="18" xfId="179" applyFont="1" applyFill="1" applyBorder="1" applyAlignment="1" applyProtection="1">
      <alignment vertical="center" wrapText="1"/>
      <protection locked="0"/>
    </xf>
    <xf numFmtId="165" fontId="25" fillId="0" borderId="18" xfId="179" applyNumberFormat="1" applyFont="1" applyFill="1" applyBorder="1" applyAlignment="1" applyProtection="1">
      <alignment horizontal="right" vertical="center"/>
      <protection locked="0"/>
    </xf>
    <xf numFmtId="165" fontId="25" fillId="33" borderId="18" xfId="179" applyNumberFormat="1" applyFont="1" applyFill="1" applyBorder="1" applyAlignment="1" applyProtection="1">
      <alignment horizontal="right" vertical="center"/>
      <protection/>
    </xf>
    <xf numFmtId="165" fontId="25" fillId="0" borderId="18" xfId="179" applyNumberFormat="1" applyFont="1" applyFill="1" applyBorder="1" applyAlignment="1" applyProtection="1">
      <alignment horizontal="center" vertical="center"/>
      <protection/>
    </xf>
    <xf numFmtId="173" fontId="25" fillId="0" borderId="18" xfId="70" applyNumberFormat="1" applyFont="1" applyFill="1" applyBorder="1" applyAlignment="1" applyProtection="1">
      <alignment horizontal="center" vertical="center"/>
      <protection/>
    </xf>
    <xf numFmtId="0" fontId="31" fillId="0" borderId="0" xfId="0" applyFont="1" applyFill="1" applyAlignment="1">
      <alignment horizontal="left" vertical="center" wrapText="1"/>
    </xf>
    <xf numFmtId="0" fontId="109" fillId="0" borderId="0" xfId="0" applyFont="1" applyFill="1" applyAlignment="1">
      <alignment horizontal="left" vertical="center" wrapText="1"/>
    </xf>
    <xf numFmtId="0" fontId="105" fillId="33" borderId="19" xfId="0" applyFont="1" applyFill="1" applyBorder="1" applyAlignment="1">
      <alignment horizontal="center" vertical="center"/>
    </xf>
    <xf numFmtId="0" fontId="97" fillId="33" borderId="19" xfId="0" applyFont="1" applyFill="1" applyBorder="1" applyAlignment="1">
      <alignment horizontal="center" vertical="center"/>
    </xf>
    <xf numFmtId="173" fontId="105" fillId="33" borderId="19" xfId="0" applyNumberFormat="1" applyFont="1" applyFill="1" applyBorder="1" applyAlignment="1">
      <alignment horizontal="center" vertical="center"/>
    </xf>
    <xf numFmtId="167" fontId="17" fillId="0" borderId="0" xfId="336" applyFont="1" applyFill="1" applyAlignment="1">
      <alignment vertical="center"/>
      <protection/>
    </xf>
    <xf numFmtId="0" fontId="100" fillId="34" borderId="20" xfId="0" applyFont="1" applyFill="1" applyBorder="1" applyAlignment="1">
      <alignment horizontal="center" vertical="center"/>
    </xf>
    <xf numFmtId="0" fontId="100" fillId="34" borderId="21" xfId="0" applyFont="1" applyFill="1" applyBorder="1" applyAlignment="1">
      <alignment horizontal="center" vertical="center"/>
    </xf>
    <xf numFmtId="0" fontId="95" fillId="0" borderId="0" xfId="0" applyFont="1" applyFill="1" applyAlignment="1">
      <alignment vertical="center"/>
    </xf>
    <xf numFmtId="165" fontId="17" fillId="0" borderId="0" xfId="184" applyNumberFormat="1" applyFont="1" applyFill="1" applyBorder="1" applyAlignment="1">
      <alignment vertical="center"/>
      <protection/>
    </xf>
    <xf numFmtId="165" fontId="95" fillId="0" borderId="0" xfId="0" applyNumberFormat="1" applyFont="1" applyAlignment="1">
      <alignment vertical="center"/>
    </xf>
    <xf numFmtId="3" fontId="17" fillId="0" borderId="0" xfId="184" applyNumberFormat="1" applyFont="1" applyFill="1" applyBorder="1" applyAlignment="1">
      <alignment vertical="center"/>
      <protection/>
    </xf>
    <xf numFmtId="0" fontId="17" fillId="0" borderId="0" xfId="176" applyFont="1" applyFill="1" applyAlignment="1">
      <alignment vertical="center"/>
      <protection/>
    </xf>
    <xf numFmtId="0" fontId="100" fillId="34" borderId="21" xfId="0" applyFont="1" applyFill="1" applyBorder="1" applyAlignment="1">
      <alignment horizontal="center" vertical="center" wrapText="1"/>
    </xf>
    <xf numFmtId="0" fontId="17" fillId="0" borderId="0" xfId="236" applyFont="1" applyFill="1" applyAlignment="1">
      <alignment horizontal="center" vertical="center"/>
      <protection/>
    </xf>
    <xf numFmtId="0" fontId="21" fillId="0" borderId="0" xfId="0" applyFont="1" applyFill="1" applyAlignment="1">
      <alignment horizontal="center" vertical="center"/>
    </xf>
    <xf numFmtId="0" fontId="100" fillId="34" borderId="17" xfId="176" applyFont="1" applyFill="1" applyBorder="1" applyAlignment="1">
      <alignment horizontal="center" vertical="center" wrapText="1"/>
      <protection/>
    </xf>
    <xf numFmtId="0" fontId="100" fillId="34" borderId="16" xfId="176" applyFont="1" applyFill="1" applyBorder="1" applyAlignment="1">
      <alignment horizontal="center" vertical="center" wrapText="1"/>
      <protection/>
    </xf>
    <xf numFmtId="0" fontId="100" fillId="34" borderId="15" xfId="176" applyFont="1" applyFill="1" applyBorder="1" applyAlignment="1">
      <alignment horizontal="center" vertical="center" wrapText="1"/>
      <protection/>
    </xf>
    <xf numFmtId="0" fontId="16" fillId="0" borderId="0" xfId="399" applyFont="1" applyFill="1" applyAlignment="1">
      <alignment horizontal="center" vertical="center" wrapText="1"/>
      <protection/>
    </xf>
    <xf numFmtId="0" fontId="100" fillId="34" borderId="16" xfId="399" applyFont="1" applyFill="1" applyBorder="1" applyAlignment="1">
      <alignment horizontal="center" vertical="center" wrapText="1"/>
      <protection/>
    </xf>
    <xf numFmtId="0" fontId="100" fillId="34" borderId="15" xfId="399" applyFont="1" applyFill="1" applyBorder="1" applyAlignment="1">
      <alignment horizontal="center" vertical="center" wrapText="1"/>
      <protection/>
    </xf>
    <xf numFmtId="0" fontId="100" fillId="0" borderId="0" xfId="176" applyFont="1" applyAlignment="1">
      <alignment vertical="center"/>
      <protection/>
    </xf>
    <xf numFmtId="0" fontId="100" fillId="34" borderId="15" xfId="176" applyFont="1" applyFill="1" applyBorder="1" applyAlignment="1">
      <alignment horizontal="center" vertical="center"/>
      <protection/>
    </xf>
    <xf numFmtId="0" fontId="108" fillId="0" borderId="0" xfId="0" applyFont="1" applyAlignment="1">
      <alignment/>
    </xf>
    <xf numFmtId="0" fontId="97" fillId="0" borderId="0" xfId="287" applyFont="1" applyFill="1" applyAlignment="1">
      <alignment vertical="center"/>
      <protection/>
    </xf>
    <xf numFmtId="0" fontId="105" fillId="0" borderId="0" xfId="287" applyFont="1" applyFill="1" applyAlignment="1">
      <alignment vertical="center"/>
      <protection/>
    </xf>
    <xf numFmtId="0" fontId="100" fillId="34" borderId="22" xfId="287" applyFont="1" applyFill="1" applyBorder="1" applyAlignment="1">
      <alignment horizontal="center" vertical="center" wrapText="1"/>
      <protection/>
    </xf>
    <xf numFmtId="0" fontId="100" fillId="34" borderId="21" xfId="287" applyFont="1" applyFill="1" applyBorder="1" applyAlignment="1">
      <alignment horizontal="center" vertical="center" wrapText="1"/>
      <protection/>
    </xf>
    <xf numFmtId="0" fontId="97" fillId="0" borderId="0" xfId="0" applyFont="1" applyFill="1" applyAlignment="1">
      <alignment horizontal="center" vertical="center"/>
    </xf>
    <xf numFmtId="0" fontId="21" fillId="0" borderId="0" xfId="0" applyFont="1" applyFill="1" applyAlignment="1">
      <alignment/>
    </xf>
    <xf numFmtId="0" fontId="21" fillId="0" borderId="0" xfId="0" applyFont="1" applyFill="1" applyAlignment="1">
      <alignment vertical="center"/>
    </xf>
    <xf numFmtId="0" fontId="98" fillId="0" borderId="0" xfId="0" applyFont="1" applyFill="1" applyAlignment="1">
      <alignment vertical="center"/>
    </xf>
    <xf numFmtId="0" fontId="99" fillId="0" borderId="0" xfId="0" applyFont="1" applyFill="1" applyAlignment="1">
      <alignment vertical="center"/>
    </xf>
    <xf numFmtId="0" fontId="18" fillId="0" borderId="0" xfId="236" applyFont="1" applyFill="1" applyAlignment="1">
      <alignment vertical="center"/>
      <protection/>
    </xf>
    <xf numFmtId="0" fontId="102" fillId="34" borderId="16" xfId="0" applyFont="1" applyFill="1" applyBorder="1" applyAlignment="1">
      <alignment horizontal="center" vertical="center" wrapText="1"/>
    </xf>
    <xf numFmtId="0" fontId="102" fillId="34" borderId="15" xfId="0" applyFont="1" applyFill="1" applyBorder="1" applyAlignment="1">
      <alignment horizontal="center" vertical="center" wrapText="1"/>
    </xf>
    <xf numFmtId="0" fontId="102" fillId="34" borderId="17" xfId="0" applyFont="1" applyFill="1" applyBorder="1" applyAlignment="1">
      <alignment horizontal="center" vertical="center" wrapText="1"/>
    </xf>
    <xf numFmtId="4" fontId="98" fillId="0" borderId="0" xfId="0" applyNumberFormat="1" applyFont="1" applyAlignment="1">
      <alignment horizontal="center" vertical="center"/>
    </xf>
    <xf numFmtId="0" fontId="99" fillId="0" borderId="23" xfId="0" applyFont="1" applyBorder="1" applyAlignment="1">
      <alignment vertical="center"/>
    </xf>
    <xf numFmtId="165" fontId="99" fillId="0" borderId="23" xfId="0" applyNumberFormat="1" applyFont="1" applyBorder="1" applyAlignment="1">
      <alignment horizontal="right" vertical="center"/>
    </xf>
    <xf numFmtId="165" fontId="99" fillId="0" borderId="23" xfId="0" applyNumberFormat="1" applyFont="1" applyBorder="1" applyAlignment="1">
      <alignment horizontal="center" vertical="center"/>
    </xf>
    <xf numFmtId="0" fontId="99" fillId="0" borderId="0" xfId="0" applyFont="1" applyBorder="1" applyAlignment="1">
      <alignment vertical="center"/>
    </xf>
    <xf numFmtId="165" fontId="99" fillId="0" borderId="0" xfId="0" applyNumberFormat="1" applyFont="1" applyBorder="1" applyAlignment="1">
      <alignment horizontal="right" vertical="center"/>
    </xf>
    <xf numFmtId="165" fontId="99" fillId="0" borderId="0" xfId="0" applyNumberFormat="1" applyFont="1" applyBorder="1" applyAlignment="1">
      <alignment horizontal="center" vertical="center"/>
    </xf>
    <xf numFmtId="173" fontId="99" fillId="0" borderId="23" xfId="0" applyNumberFormat="1" applyFont="1" applyBorder="1" applyAlignment="1">
      <alignment horizontal="center" vertical="center"/>
    </xf>
    <xf numFmtId="0" fontId="100" fillId="34" borderId="22" xfId="288" applyFont="1" applyFill="1" applyBorder="1" applyAlignment="1">
      <alignment horizontal="center" vertical="center" wrapText="1"/>
      <protection/>
    </xf>
    <xf numFmtId="0" fontId="98" fillId="0" borderId="0" xfId="0" applyFont="1" applyBorder="1" applyAlignment="1">
      <alignment vertical="center"/>
    </xf>
    <xf numFmtId="3" fontId="98" fillId="0" borderId="0" xfId="0" applyNumberFormat="1" applyFont="1" applyBorder="1" applyAlignment="1">
      <alignment vertical="center"/>
    </xf>
    <xf numFmtId="2" fontId="17" fillId="33" borderId="0" xfId="236" applyNumberFormat="1" applyFont="1" applyFill="1" applyBorder="1" applyAlignment="1">
      <alignment horizontal="center" vertical="center" wrapText="1"/>
      <protection/>
    </xf>
    <xf numFmtId="2" fontId="17" fillId="0" borderId="0" xfId="236" applyNumberFormat="1" applyFont="1" applyFill="1" applyBorder="1" applyAlignment="1">
      <alignment horizontal="center" vertical="center" wrapText="1"/>
      <protection/>
    </xf>
    <xf numFmtId="1" fontId="17" fillId="33" borderId="0" xfId="236" applyNumberFormat="1" applyFont="1" applyFill="1" applyBorder="1" applyAlignment="1">
      <alignment horizontal="center" vertical="center" wrapText="1"/>
      <protection/>
    </xf>
    <xf numFmtId="1" fontId="17" fillId="0" borderId="0" xfId="236" applyNumberFormat="1" applyFont="1" applyFill="1" applyBorder="1" applyAlignment="1">
      <alignment horizontal="center" vertical="center" wrapText="1"/>
      <protection/>
    </xf>
    <xf numFmtId="1" fontId="17" fillId="0" borderId="0" xfId="424" applyNumberFormat="1" applyFont="1" applyFill="1" applyBorder="1" applyAlignment="1">
      <alignment horizontal="center" vertical="center" wrapText="1"/>
    </xf>
    <xf numFmtId="1" fontId="97" fillId="0" borderId="0" xfId="0" applyNumberFormat="1" applyFont="1" applyFill="1" applyAlignment="1" applyProtection="1">
      <alignment horizontal="center" vertical="center"/>
      <protection/>
    </xf>
    <xf numFmtId="2" fontId="97" fillId="0" borderId="0" xfId="0" applyNumberFormat="1" applyFont="1" applyAlignment="1">
      <alignment horizontal="center" vertical="center"/>
    </xf>
    <xf numFmtId="0" fontId="97" fillId="0" borderId="0" xfId="0" applyFont="1" applyBorder="1" applyAlignment="1">
      <alignment horizontal="center" vertical="top"/>
    </xf>
    <xf numFmtId="0" fontId="100" fillId="34" borderId="16" xfId="0" applyFont="1" applyFill="1" applyBorder="1" applyAlignment="1">
      <alignment horizontal="center" vertical="center" wrapText="1"/>
    </xf>
    <xf numFmtId="0" fontId="97" fillId="0" borderId="0" xfId="0" applyFont="1" applyAlignment="1">
      <alignment vertical="top"/>
    </xf>
    <xf numFmtId="0" fontId="100" fillId="34" borderId="15" xfId="0" applyFont="1" applyFill="1" applyBorder="1" applyAlignment="1">
      <alignment horizontal="center" vertical="center" wrapText="1"/>
    </xf>
    <xf numFmtId="0" fontId="17" fillId="0" borderId="0" xfId="399" applyFont="1" applyFill="1" applyAlignment="1">
      <alignment horizontal="center" vertical="center" wrapText="1"/>
      <protection/>
    </xf>
    <xf numFmtId="0" fontId="100" fillId="34" borderId="0" xfId="399" applyFont="1" applyFill="1" applyBorder="1" applyAlignment="1">
      <alignment horizontal="center" vertical="center" wrapText="1"/>
      <protection/>
    </xf>
    <xf numFmtId="167" fontId="20" fillId="0" borderId="0" xfId="336" applyFont="1" applyFill="1" applyAlignment="1">
      <alignment vertical="center" wrapText="1"/>
      <protection/>
    </xf>
    <xf numFmtId="167" fontId="17" fillId="0" borderId="0" xfId="336" applyFont="1" applyFill="1" applyAlignment="1">
      <alignment vertical="center" wrapText="1"/>
      <protection/>
    </xf>
    <xf numFmtId="0" fontId="97" fillId="0" borderId="0" xfId="0" applyFont="1" applyFill="1" applyAlignment="1">
      <alignment horizontal="center" vertical="center" wrapText="1"/>
    </xf>
    <xf numFmtId="0" fontId="16" fillId="0" borderId="16" xfId="399" applyFont="1" applyFill="1" applyBorder="1" applyAlignment="1">
      <alignment horizontal="center" vertical="center" wrapText="1"/>
      <protection/>
    </xf>
    <xf numFmtId="0" fontId="16" fillId="0" borderId="15" xfId="399" applyFont="1" applyFill="1" applyBorder="1" applyAlignment="1">
      <alignment horizontal="center" vertical="center" wrapText="1"/>
      <protection/>
    </xf>
    <xf numFmtId="0" fontId="100" fillId="36" borderId="17" xfId="399" applyFont="1" applyFill="1" applyBorder="1" applyAlignment="1">
      <alignment horizontal="center" vertical="center"/>
      <protection/>
    </xf>
    <xf numFmtId="0" fontId="107" fillId="0" borderId="0" xfId="399" applyFont="1" applyFill="1" applyBorder="1" applyAlignment="1">
      <alignment horizontal="center" vertical="center"/>
      <protection/>
    </xf>
    <xf numFmtId="0" fontId="110" fillId="0" borderId="0" xfId="399" applyFont="1" applyFill="1" applyBorder="1" applyAlignment="1">
      <alignment horizontal="center" vertical="center"/>
      <protection/>
    </xf>
    <xf numFmtId="0" fontId="97" fillId="0" borderId="0" xfId="0" applyFont="1" applyFill="1" applyAlignment="1">
      <alignment horizontal="center" vertical="center"/>
    </xf>
    <xf numFmtId="0" fontId="17" fillId="0" borderId="0" xfId="176" applyFont="1" applyFill="1" applyAlignment="1">
      <alignment horizontal="center" vertical="center"/>
      <protection/>
    </xf>
    <xf numFmtId="0" fontId="17" fillId="0" borderId="0" xfId="176" applyFont="1" applyFill="1" applyAlignment="1">
      <alignment horizontal="center" vertical="center" wrapText="1"/>
      <protection/>
    </xf>
    <xf numFmtId="0" fontId="100" fillId="34" borderId="17" xfId="176" applyFont="1" applyFill="1" applyBorder="1" applyAlignment="1">
      <alignment horizontal="center" vertical="center"/>
      <protection/>
    </xf>
    <xf numFmtId="0" fontId="100" fillId="34" borderId="16" xfId="180" applyFont="1" applyFill="1" applyBorder="1" applyAlignment="1">
      <alignment horizontal="center" vertical="center" wrapText="1"/>
      <protection/>
    </xf>
    <xf numFmtId="173" fontId="17" fillId="0" borderId="0" xfId="180" applyNumberFormat="1" applyFont="1" applyBorder="1" applyAlignment="1">
      <alignment horizontal="center" vertical="center"/>
      <protection/>
    </xf>
    <xf numFmtId="0" fontId="18" fillId="0" borderId="16" xfId="176" applyFont="1" applyFill="1" applyBorder="1" applyAlignment="1">
      <alignment horizontal="center" vertical="center"/>
      <protection/>
    </xf>
    <xf numFmtId="0" fontId="18" fillId="0" borderId="15" xfId="176" applyFont="1" applyFill="1" applyBorder="1" applyAlignment="1">
      <alignment horizontal="center" vertical="center"/>
      <protection/>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11" fillId="0" borderId="0" xfId="0" applyFont="1" applyFill="1" applyAlignment="1">
      <alignment horizontal="center" vertical="center"/>
    </xf>
    <xf numFmtId="0" fontId="112" fillId="0" borderId="0" xfId="0" applyFont="1" applyFill="1" applyAlignment="1">
      <alignment horizontal="center" vertical="center"/>
    </xf>
    <xf numFmtId="0" fontId="113" fillId="34" borderId="0" xfId="0" applyFont="1" applyFill="1" applyBorder="1" applyAlignment="1">
      <alignment horizontal="center" vertical="center"/>
    </xf>
    <xf numFmtId="0" fontId="106" fillId="0" borderId="0" xfId="399" applyFont="1" applyFill="1" applyBorder="1" applyAlignment="1">
      <alignment horizontal="center" vertical="center"/>
      <protection/>
    </xf>
    <xf numFmtId="0" fontId="17" fillId="0" borderId="0" xfId="236" applyFont="1" applyFill="1" applyBorder="1" applyAlignment="1">
      <alignment horizontal="center" vertical="center" wrapText="1"/>
      <protection/>
    </xf>
    <xf numFmtId="0" fontId="110" fillId="0" borderId="0" xfId="399" applyFont="1" applyFill="1" applyBorder="1" applyAlignment="1">
      <alignment horizontal="center" vertical="center"/>
      <protection/>
    </xf>
    <xf numFmtId="0" fontId="20" fillId="0" borderId="0" xfId="236" applyFont="1" applyFill="1" applyBorder="1" applyAlignment="1">
      <alignment horizontal="center" vertical="center" wrapText="1"/>
      <protection/>
    </xf>
    <xf numFmtId="0" fontId="97" fillId="0" borderId="0" xfId="0" applyFont="1" applyBorder="1" applyAlignment="1">
      <alignment horizontal="center" vertical="top"/>
    </xf>
    <xf numFmtId="0" fontId="97" fillId="0" borderId="0" xfId="0" applyFont="1" applyFill="1" applyAlignment="1">
      <alignment horizontal="center"/>
    </xf>
    <xf numFmtId="0" fontId="105" fillId="0" borderId="0" xfId="0" applyFont="1" applyFill="1" applyAlignment="1">
      <alignment horizontal="center"/>
    </xf>
    <xf numFmtId="0" fontId="100" fillId="34" borderId="17" xfId="0" applyFont="1" applyFill="1" applyBorder="1" applyAlignment="1">
      <alignment horizontal="center" vertical="center" wrapText="1"/>
    </xf>
    <xf numFmtId="0" fontId="100" fillId="34" borderId="16" xfId="0" applyFont="1" applyFill="1" applyBorder="1" applyAlignment="1">
      <alignment horizontal="center" vertical="center" wrapText="1"/>
    </xf>
    <xf numFmtId="0" fontId="98" fillId="0" borderId="0" xfId="0" applyFont="1" applyBorder="1" applyAlignment="1">
      <alignment horizontal="left" vertical="center" wrapText="1"/>
    </xf>
    <xf numFmtId="0" fontId="98" fillId="0" borderId="0" xfId="0" applyFont="1" applyAlignment="1">
      <alignment horizontal="left" vertical="center" wrapText="1"/>
    </xf>
    <xf numFmtId="0" fontId="103" fillId="0" borderId="0" xfId="236" applyFont="1" applyFill="1" applyBorder="1" applyAlignment="1">
      <alignment horizontal="left" vertical="center" wrapText="1"/>
      <protection/>
    </xf>
    <xf numFmtId="0" fontId="102" fillId="34" borderId="14" xfId="239" applyFont="1" applyFill="1" applyBorder="1" applyAlignment="1">
      <alignment horizontal="center" vertical="center" wrapText="1"/>
      <protection/>
    </xf>
    <xf numFmtId="0" fontId="98" fillId="0" borderId="0" xfId="0" applyFont="1" applyAlignment="1">
      <alignment horizontal="justify" vertical="center" wrapText="1"/>
    </xf>
    <xf numFmtId="0" fontId="98" fillId="0" borderId="0" xfId="0" applyFont="1" applyAlignment="1">
      <alignment vertical="center"/>
    </xf>
    <xf numFmtId="0" fontId="105" fillId="0" borderId="0" xfId="0" applyFont="1" applyFill="1" applyAlignment="1">
      <alignment horizontal="center" vertical="center"/>
    </xf>
    <xf numFmtId="0" fontId="98" fillId="0" borderId="0" xfId="0" applyFont="1" applyFill="1" applyAlignment="1">
      <alignment horizontal="center" vertical="center"/>
    </xf>
    <xf numFmtId="0" fontId="97" fillId="0" borderId="0" xfId="0" applyFont="1" applyFill="1" applyBorder="1" applyAlignment="1">
      <alignment horizontal="center" vertical="center" wrapText="1"/>
    </xf>
    <xf numFmtId="0" fontId="100" fillId="34" borderId="15" xfId="0" applyFont="1" applyFill="1" applyBorder="1" applyAlignment="1">
      <alignment horizontal="center" vertical="center" wrapText="1"/>
    </xf>
    <xf numFmtId="0" fontId="100" fillId="34" borderId="0" xfId="0" applyFont="1" applyFill="1" applyBorder="1" applyAlignment="1">
      <alignment horizontal="center" vertical="center" wrapText="1"/>
    </xf>
    <xf numFmtId="0" fontId="31" fillId="0" borderId="0" xfId="0" applyFont="1" applyFill="1" applyAlignment="1">
      <alignment horizontal="left" vertical="center" wrapText="1"/>
    </xf>
    <xf numFmtId="0" fontId="109" fillId="0" borderId="0" xfId="0" applyFont="1" applyFill="1" applyAlignment="1">
      <alignment horizontal="left" vertical="center" wrapText="1"/>
    </xf>
    <xf numFmtId="0" fontId="105" fillId="0" borderId="0" xfId="0" applyFont="1" applyFill="1" applyBorder="1" applyAlignment="1">
      <alignment horizontal="center" vertical="center" wrapText="1"/>
    </xf>
    <xf numFmtId="0" fontId="97" fillId="0" borderId="0" xfId="0" applyFont="1" applyFill="1" applyAlignment="1">
      <alignment horizontal="center" vertical="center"/>
    </xf>
    <xf numFmtId="0" fontId="17" fillId="0" borderId="0" xfId="236" applyFont="1" applyFill="1" applyBorder="1" applyAlignment="1">
      <alignment horizontal="left" vertical="center" wrapText="1"/>
      <protection/>
    </xf>
    <xf numFmtId="167" fontId="20" fillId="0" borderId="0" xfId="336" applyFont="1" applyFill="1" applyAlignment="1">
      <alignment horizontal="center" vertical="center" wrapText="1"/>
      <protection/>
    </xf>
    <xf numFmtId="167" fontId="17" fillId="0" borderId="0" xfId="336" applyFont="1" applyFill="1" applyAlignment="1">
      <alignment horizontal="center" vertical="center" wrapText="1"/>
      <protection/>
    </xf>
    <xf numFmtId="167" fontId="20" fillId="0" borderId="0" xfId="336" applyFont="1" applyFill="1" applyAlignment="1">
      <alignment horizontal="center"/>
      <protection/>
    </xf>
    <xf numFmtId="167" fontId="17" fillId="0" borderId="0" xfId="336" applyFont="1" applyFill="1" applyAlignment="1">
      <alignment horizontal="center" vertical="center"/>
      <protection/>
    </xf>
    <xf numFmtId="0" fontId="97" fillId="0" borderId="0" xfId="0" applyFont="1" applyFill="1" applyAlignment="1">
      <alignment horizontal="center" vertical="center" wrapText="1"/>
    </xf>
    <xf numFmtId="0" fontId="105" fillId="0" borderId="0" xfId="0" applyFont="1" applyFill="1" applyAlignment="1">
      <alignment horizontal="center" vertical="center" wrapText="1"/>
    </xf>
    <xf numFmtId="0" fontId="20" fillId="0" borderId="0" xfId="0" applyFont="1" applyFill="1" applyAlignment="1">
      <alignment horizontal="center" vertical="center" wrapText="1"/>
    </xf>
    <xf numFmtId="0" fontId="17" fillId="0" borderId="0" xfId="176" applyFont="1" applyFill="1" applyBorder="1" applyAlignment="1">
      <alignment horizontal="center" vertical="center"/>
      <protection/>
    </xf>
    <xf numFmtId="0" fontId="17" fillId="0" borderId="0" xfId="176" applyFont="1" applyFill="1" applyAlignment="1">
      <alignment horizontal="center" vertical="center"/>
      <protection/>
    </xf>
    <xf numFmtId="0" fontId="20" fillId="0" borderId="0" xfId="176" applyFont="1" applyFill="1" applyAlignment="1">
      <alignment horizontal="center" vertical="center"/>
      <protection/>
    </xf>
    <xf numFmtId="0" fontId="17" fillId="0" borderId="0" xfId="399" applyFont="1" applyFill="1" applyAlignment="1">
      <alignment horizontal="center" vertical="center" wrapText="1"/>
      <protection/>
    </xf>
    <xf numFmtId="0" fontId="20" fillId="0" borderId="0" xfId="398" applyFont="1" applyFill="1" applyAlignment="1">
      <alignment horizontal="center" vertical="center" wrapText="1"/>
      <protection/>
    </xf>
    <xf numFmtId="0" fontId="16" fillId="0" borderId="15" xfId="399" applyFont="1" applyFill="1" applyBorder="1" applyAlignment="1">
      <alignment horizontal="center" vertical="center" wrapText="1"/>
      <protection/>
    </xf>
    <xf numFmtId="0" fontId="16" fillId="0" borderId="17" xfId="399" applyFont="1" applyFill="1" applyBorder="1" applyAlignment="1">
      <alignment horizontal="center" vertical="center" wrapText="1"/>
      <protection/>
    </xf>
    <xf numFmtId="0" fontId="105" fillId="0" borderId="0" xfId="176" applyFont="1" applyFill="1" applyAlignment="1">
      <alignment horizontal="center" vertical="center"/>
      <protection/>
    </xf>
    <xf numFmtId="0" fontId="97" fillId="0" borderId="0" xfId="176" applyFont="1" applyFill="1" applyAlignment="1">
      <alignment horizontal="center" vertical="center"/>
      <protection/>
    </xf>
    <xf numFmtId="0" fontId="20" fillId="0" borderId="0" xfId="176" applyFont="1" applyFill="1" applyAlignment="1">
      <alignment horizontal="center" vertical="center" wrapText="1"/>
      <protection/>
    </xf>
    <xf numFmtId="0" fontId="17" fillId="0" borderId="0" xfId="176" applyFont="1" applyFill="1" applyAlignment="1">
      <alignment horizontal="center" vertical="center" wrapText="1"/>
      <protection/>
    </xf>
    <xf numFmtId="0" fontId="17" fillId="0" borderId="0" xfId="176" applyFont="1" applyAlignment="1">
      <alignment horizontal="left" vertical="top" wrapText="1"/>
      <protection/>
    </xf>
    <xf numFmtId="0" fontId="17" fillId="0" borderId="0" xfId="176" applyFont="1" applyFill="1" applyAlignment="1">
      <alignment horizontal="left" vertical="center" wrapText="1"/>
      <protection/>
    </xf>
    <xf numFmtId="0" fontId="97" fillId="0" borderId="0" xfId="287" applyFont="1" applyFill="1" applyAlignment="1">
      <alignment horizontal="center" vertical="center"/>
      <protection/>
    </xf>
    <xf numFmtId="0" fontId="105" fillId="0" borderId="0" xfId="287" applyFont="1" applyFill="1" applyAlignment="1">
      <alignment horizontal="center" vertical="center"/>
      <protection/>
    </xf>
    <xf numFmtId="0" fontId="105" fillId="0" borderId="0" xfId="287" applyFont="1" applyFill="1" applyAlignment="1">
      <alignment horizontal="center" vertical="center" wrapText="1"/>
      <protection/>
    </xf>
    <xf numFmtId="0" fontId="17" fillId="0" borderId="24" xfId="287" applyFont="1" applyFill="1" applyBorder="1" applyAlignment="1">
      <alignment horizontal="center" vertical="center"/>
      <protection/>
    </xf>
    <xf numFmtId="0" fontId="17" fillId="0" borderId="25" xfId="287" applyFont="1" applyFill="1" applyBorder="1" applyAlignment="1">
      <alignment horizontal="center" vertical="center"/>
      <protection/>
    </xf>
    <xf numFmtId="0" fontId="17" fillId="0" borderId="26" xfId="287" applyFont="1" applyFill="1" applyBorder="1" applyAlignment="1">
      <alignment horizontal="center" vertical="center"/>
      <protection/>
    </xf>
    <xf numFmtId="0" fontId="17" fillId="33" borderId="0" xfId="0" applyFont="1" applyFill="1" applyAlignment="1">
      <alignment horizontal="justify" vertical="justify" wrapText="1"/>
    </xf>
    <xf numFmtId="0" fontId="97" fillId="0" borderId="0" xfId="0" applyFont="1" applyAlignment="1">
      <alignment vertical="center" wrapText="1"/>
    </xf>
    <xf numFmtId="0" fontId="95" fillId="0" borderId="0" xfId="0" applyFont="1" applyAlignment="1">
      <alignment vertical="center" wrapText="1"/>
    </xf>
    <xf numFmtId="0" fontId="17" fillId="33" borderId="0" xfId="0" applyFont="1" applyFill="1" applyAlignment="1">
      <alignment horizontal="left" vertical="justify" wrapText="1"/>
    </xf>
    <xf numFmtId="0" fontId="17" fillId="33" borderId="0" xfId="0" applyFont="1" applyFill="1" applyAlignment="1">
      <alignment horizontal="justify" wrapText="1"/>
    </xf>
    <xf numFmtId="0" fontId="17" fillId="33" borderId="0" xfId="0" applyFont="1" applyFill="1" applyAlignment="1">
      <alignment horizontal="justify" vertical="center" wrapText="1"/>
    </xf>
    <xf numFmtId="0" fontId="25" fillId="0" borderId="0" xfId="0" applyFont="1" applyFill="1" applyAlignment="1">
      <alignment horizontal="center" vertical="center"/>
    </xf>
    <xf numFmtId="0" fontId="99" fillId="0" borderId="0" xfId="0" applyFont="1" applyFill="1" applyAlignment="1">
      <alignment horizontal="center" vertical="center" wrapText="1"/>
    </xf>
    <xf numFmtId="0" fontId="102" fillId="34" borderId="0" xfId="0" applyFont="1" applyFill="1" applyAlignment="1">
      <alignment horizontal="center" vertical="center" wrapText="1"/>
    </xf>
    <xf numFmtId="0" fontId="98" fillId="0" borderId="0" xfId="0" applyFont="1" applyFill="1" applyAlignment="1">
      <alignment horizontal="center" vertical="center" wrapText="1"/>
    </xf>
    <xf numFmtId="0" fontId="102" fillId="34" borderId="17" xfId="0" applyFont="1" applyFill="1" applyBorder="1" applyAlignment="1">
      <alignment horizontal="center" vertical="center" wrapText="1"/>
    </xf>
    <xf numFmtId="0" fontId="102" fillId="34" borderId="16" xfId="0" applyFont="1" applyFill="1" applyBorder="1" applyAlignment="1">
      <alignment horizontal="center" vertical="center" wrapText="1"/>
    </xf>
    <xf numFmtId="0" fontId="98" fillId="0" borderId="0" xfId="0" applyFont="1" applyAlignment="1">
      <alignment vertical="center" wrapText="1"/>
    </xf>
    <xf numFmtId="0" fontId="20" fillId="0" borderId="0" xfId="195" applyFont="1" applyFill="1" applyBorder="1" applyAlignment="1">
      <alignment horizontal="center" vertical="center"/>
      <protection/>
    </xf>
    <xf numFmtId="0" fontId="17" fillId="0" borderId="0" xfId="195" applyFont="1" applyFill="1" applyBorder="1" applyAlignment="1">
      <alignment horizontal="center" vertical="center"/>
      <protection/>
    </xf>
    <xf numFmtId="0" fontId="20" fillId="0" borderId="0" xfId="0" applyFont="1" applyAlignment="1">
      <alignment horizontal="center"/>
    </xf>
    <xf numFmtId="0" fontId="17" fillId="0" borderId="0" xfId="0" applyFont="1" applyAlignment="1">
      <alignment horizontal="center"/>
    </xf>
    <xf numFmtId="0" fontId="18" fillId="33" borderId="19" xfId="236" applyFont="1" applyFill="1" applyBorder="1" applyAlignment="1">
      <alignment horizontal="left" vertical="center" wrapText="1"/>
      <protection/>
    </xf>
    <xf numFmtId="0" fontId="18" fillId="33" borderId="19" xfId="236" applyFont="1" applyFill="1" applyBorder="1" applyAlignment="1">
      <alignment horizontal="center" vertical="center" wrapText="1"/>
      <protection/>
    </xf>
    <xf numFmtId="3" fontId="18" fillId="33" borderId="19" xfId="236" applyNumberFormat="1" applyFont="1" applyFill="1" applyBorder="1" applyAlignment="1">
      <alignment horizontal="center" vertical="center" wrapText="1"/>
      <protection/>
    </xf>
    <xf numFmtId="4" fontId="18" fillId="33" borderId="19" xfId="236" applyNumberFormat="1" applyFont="1" applyFill="1" applyBorder="1" applyAlignment="1">
      <alignment horizontal="center" vertical="center" wrapText="1"/>
      <protection/>
    </xf>
    <xf numFmtId="165" fontId="18" fillId="33" borderId="19" xfId="236" applyNumberFormat="1" applyFont="1" applyFill="1" applyBorder="1" applyAlignment="1">
      <alignment horizontal="center" vertical="center" wrapText="1"/>
      <protection/>
    </xf>
    <xf numFmtId="184" fontId="17" fillId="0" borderId="19" xfId="0" applyNumberFormat="1" applyFont="1" applyBorder="1" applyAlignment="1">
      <alignment horizontal="left" indent="1"/>
    </xf>
    <xf numFmtId="186" fontId="97" fillId="0" borderId="19" xfId="0" applyNumberFormat="1" applyFont="1" applyBorder="1" applyAlignment="1">
      <alignment/>
    </xf>
    <xf numFmtId="0" fontId="18" fillId="33" borderId="19" xfId="236" applyNumberFormat="1" applyFont="1" applyFill="1" applyBorder="1" applyAlignment="1">
      <alignment horizontal="center" vertical="center" wrapText="1"/>
      <protection/>
    </xf>
    <xf numFmtId="3" fontId="18" fillId="33" borderId="19" xfId="424" applyNumberFormat="1" applyFont="1" applyFill="1" applyBorder="1" applyAlignment="1">
      <alignment horizontal="center" vertical="center" wrapText="1"/>
    </xf>
    <xf numFmtId="0" fontId="17" fillId="33" borderId="19" xfId="236" applyFont="1" applyFill="1" applyBorder="1" applyAlignment="1">
      <alignment horizontal="center" vertical="center" wrapText="1"/>
      <protection/>
    </xf>
    <xf numFmtId="0" fontId="17" fillId="33" borderId="19" xfId="236" applyNumberFormat="1" applyFont="1" applyFill="1" applyBorder="1" applyAlignment="1">
      <alignment horizontal="center" vertical="center" wrapText="1"/>
      <protection/>
    </xf>
    <xf numFmtId="0" fontId="17" fillId="33" borderId="19" xfId="424" applyNumberFormat="1" applyFont="1" applyFill="1" applyBorder="1" applyAlignment="1">
      <alignment horizontal="center" vertical="center" wrapText="1"/>
    </xf>
    <xf numFmtId="1" fontId="17" fillId="33" borderId="19" xfId="236" applyNumberFormat="1" applyFont="1" applyFill="1" applyBorder="1" applyAlignment="1">
      <alignment horizontal="center" vertical="center" wrapText="1"/>
      <protection/>
    </xf>
    <xf numFmtId="1" fontId="17" fillId="33" borderId="19" xfId="424" applyNumberFormat="1" applyFont="1" applyFill="1" applyBorder="1" applyAlignment="1">
      <alignment horizontal="center" vertical="center" wrapText="1"/>
    </xf>
    <xf numFmtId="0" fontId="17" fillId="0" borderId="19" xfId="0" applyFont="1" applyBorder="1" applyAlignment="1">
      <alignment horizontal="center" vertical="center"/>
    </xf>
    <xf numFmtId="2" fontId="17" fillId="33" borderId="19" xfId="0" applyNumberFormat="1" applyFont="1" applyFill="1" applyBorder="1" applyAlignment="1">
      <alignment horizontal="center" vertical="center"/>
    </xf>
    <xf numFmtId="2" fontId="18" fillId="33" borderId="19" xfId="236" applyNumberFormat="1" applyFont="1" applyFill="1" applyBorder="1" applyAlignment="1">
      <alignment horizontal="center" vertical="center" wrapText="1"/>
      <protection/>
    </xf>
    <xf numFmtId="0" fontId="97" fillId="0" borderId="19" xfId="0" applyFont="1" applyBorder="1" applyAlignment="1">
      <alignment horizontal="center" vertical="center"/>
    </xf>
    <xf numFmtId="165" fontId="97" fillId="0" borderId="19" xfId="0" applyNumberFormat="1" applyFont="1" applyBorder="1" applyAlignment="1">
      <alignment vertical="center"/>
    </xf>
    <xf numFmtId="165" fontId="17" fillId="0" borderId="19" xfId="0" applyNumberFormat="1" applyFont="1" applyFill="1" applyBorder="1" applyAlignment="1" applyProtection="1">
      <alignment vertical="center"/>
      <protection/>
    </xf>
    <xf numFmtId="0" fontId="97" fillId="0" borderId="0" xfId="0" applyFont="1" applyBorder="1" applyAlignment="1">
      <alignment horizontal="center"/>
    </xf>
    <xf numFmtId="165" fontId="97" fillId="0" borderId="0" xfId="0" applyNumberFormat="1" applyFont="1" applyBorder="1" applyAlignment="1">
      <alignment vertical="center"/>
    </xf>
    <xf numFmtId="165" fontId="17" fillId="0" borderId="19" xfId="0" applyNumberFormat="1" applyFont="1" applyFill="1" applyBorder="1" applyAlignment="1" applyProtection="1">
      <alignment vertical="top"/>
      <protection/>
    </xf>
    <xf numFmtId="0" fontId="97" fillId="0" borderId="19" xfId="0" applyFont="1" applyBorder="1" applyAlignment="1">
      <alignment vertical="center"/>
    </xf>
    <xf numFmtId="0" fontId="97" fillId="0" borderId="19" xfId="0" applyFont="1" applyBorder="1" applyAlignment="1">
      <alignment horizontal="center"/>
    </xf>
    <xf numFmtId="165" fontId="97" fillId="0" borderId="19" xfId="0" applyNumberFormat="1" applyFont="1" applyBorder="1" applyAlignment="1">
      <alignment/>
    </xf>
    <xf numFmtId="0" fontId="97" fillId="0" borderId="19" xfId="288" applyFont="1" applyBorder="1" applyAlignment="1">
      <alignment horizontal="center" vertical="center"/>
      <protection/>
    </xf>
    <xf numFmtId="3" fontId="97" fillId="0" borderId="19" xfId="288" applyNumberFormat="1" applyFont="1" applyBorder="1" applyAlignment="1">
      <alignment horizontal="center" vertical="center"/>
      <protection/>
    </xf>
    <xf numFmtId="173" fontId="97" fillId="0" borderId="19" xfId="288" applyNumberFormat="1" applyFont="1" applyBorder="1" applyAlignment="1">
      <alignment horizontal="center" vertical="center"/>
      <protection/>
    </xf>
    <xf numFmtId="165" fontId="97" fillId="0" borderId="19" xfId="288" applyNumberFormat="1" applyFont="1" applyBorder="1" applyAlignment="1">
      <alignment vertical="center"/>
      <protection/>
    </xf>
    <xf numFmtId="0" fontId="17" fillId="0" borderId="19" xfId="176" applyFont="1" applyBorder="1" applyAlignment="1">
      <alignment horizontal="center" vertical="center"/>
      <protection/>
    </xf>
    <xf numFmtId="181" fontId="17" fillId="0" borderId="19" xfId="70" applyNumberFormat="1" applyFont="1" applyBorder="1" applyAlignment="1">
      <alignment vertical="center"/>
    </xf>
    <xf numFmtId="173" fontId="17" fillId="0" borderId="19" xfId="176" applyNumberFormat="1" applyFont="1" applyBorder="1" applyAlignment="1">
      <alignment horizontal="center" vertical="center"/>
      <protection/>
    </xf>
    <xf numFmtId="3" fontId="17" fillId="0" borderId="19" xfId="176" applyNumberFormat="1" applyFont="1" applyBorder="1" applyAlignment="1">
      <alignment horizontal="right" vertical="center"/>
      <protection/>
    </xf>
    <xf numFmtId="173" fontId="17" fillId="0" borderId="19" xfId="425" applyNumberFormat="1" applyFont="1" applyBorder="1" applyAlignment="1">
      <alignment vertical="center"/>
    </xf>
    <xf numFmtId="0" fontId="17" fillId="0" borderId="19" xfId="399" applyFont="1" applyFill="1" applyBorder="1" applyAlignment="1" applyProtection="1">
      <alignment horizontal="center" vertical="center"/>
      <protection/>
    </xf>
    <xf numFmtId="3" fontId="17" fillId="0" borderId="19" xfId="398" applyNumberFormat="1" applyFont="1" applyFill="1" applyBorder="1" applyAlignment="1" applyProtection="1">
      <alignment horizontal="center" vertical="center"/>
      <protection/>
    </xf>
    <xf numFmtId="165" fontId="17" fillId="0" borderId="19" xfId="398" applyNumberFormat="1" applyFont="1" applyFill="1" applyBorder="1" applyAlignment="1" applyProtection="1">
      <alignment horizontal="right" vertical="center"/>
      <protection/>
    </xf>
    <xf numFmtId="165" fontId="17" fillId="0" borderId="19" xfId="398" applyNumberFormat="1" applyFont="1" applyFill="1" applyBorder="1" applyAlignment="1" applyProtection="1">
      <alignment horizontal="center" vertical="center"/>
      <protection/>
    </xf>
    <xf numFmtId="3" fontId="17" fillId="33" borderId="19" xfId="236" applyNumberFormat="1" applyFont="1" applyFill="1" applyBorder="1" applyAlignment="1">
      <alignment horizontal="right" vertical="center" wrapText="1"/>
      <protection/>
    </xf>
    <xf numFmtId="165" fontId="17" fillId="33" borderId="19" xfId="236" applyNumberFormat="1" applyFont="1" applyFill="1" applyBorder="1" applyAlignment="1">
      <alignment horizontal="right" vertical="center" wrapText="1"/>
      <protection/>
    </xf>
    <xf numFmtId="0" fontId="21" fillId="33" borderId="0" xfId="0" applyFont="1" applyFill="1" applyAlignment="1">
      <alignment horizontal="right" vertical="center"/>
    </xf>
    <xf numFmtId="3" fontId="17" fillId="0" borderId="19" xfId="184" applyNumberFormat="1" applyFont="1" applyFill="1" applyBorder="1" applyAlignment="1">
      <alignment vertical="center"/>
      <protection/>
    </xf>
    <xf numFmtId="165" fontId="17" fillId="0" borderId="19" xfId="184" applyNumberFormat="1" applyFont="1" applyFill="1" applyBorder="1" applyAlignment="1">
      <alignment vertical="center"/>
      <protection/>
    </xf>
    <xf numFmtId="173" fontId="17" fillId="0" borderId="19" xfId="180" applyNumberFormat="1" applyFont="1" applyBorder="1" applyAlignment="1">
      <alignment horizontal="center" vertical="center"/>
      <protection/>
    </xf>
    <xf numFmtId="0" fontId="95" fillId="0" borderId="0" xfId="0" applyFont="1" applyBorder="1" applyAlignment="1">
      <alignment vertical="center"/>
    </xf>
    <xf numFmtId="1" fontId="17" fillId="0" borderId="19" xfId="307" applyNumberFormat="1" applyFont="1" applyFill="1" applyBorder="1" applyAlignment="1">
      <alignment horizontal="right" vertical="center" wrapText="1" indent="1"/>
      <protection/>
    </xf>
    <xf numFmtId="178" fontId="17" fillId="0" borderId="19" xfId="65" applyNumberFormat="1" applyFont="1" applyBorder="1" applyAlignment="1">
      <alignment vertical="center"/>
    </xf>
    <xf numFmtId="1" fontId="17" fillId="0" borderId="19" xfId="307" applyNumberFormat="1" applyFont="1" applyFill="1" applyBorder="1" applyAlignment="1">
      <alignment horizontal="center" vertical="center" wrapText="1"/>
      <protection/>
    </xf>
    <xf numFmtId="3" fontId="17" fillId="0" borderId="19" xfId="336" applyNumberFormat="1" applyFont="1" applyFill="1" applyBorder="1" applyAlignment="1" applyProtection="1">
      <alignment vertical="center"/>
      <protection/>
    </xf>
    <xf numFmtId="178" fontId="17" fillId="0" borderId="19" xfId="65" applyNumberFormat="1" applyFont="1" applyFill="1" applyBorder="1" applyAlignment="1">
      <alignment horizontal="center" vertical="center"/>
    </xf>
    <xf numFmtId="3" fontId="97" fillId="0" borderId="19" xfId="0" applyNumberFormat="1" applyFont="1" applyBorder="1" applyAlignment="1">
      <alignment horizontal="center" vertical="center"/>
    </xf>
    <xf numFmtId="0" fontId="97" fillId="33" borderId="19" xfId="0" applyFont="1" applyFill="1" applyBorder="1" applyAlignment="1">
      <alignment horizontal="center" vertical="center" wrapText="1"/>
    </xf>
    <xf numFmtId="165" fontId="107" fillId="0" borderId="19" xfId="0" applyNumberFormat="1" applyFont="1" applyFill="1" applyBorder="1" applyAlignment="1">
      <alignment horizontal="right" vertical="center" wrapText="1"/>
    </xf>
    <xf numFmtId="0" fontId="97" fillId="33" borderId="19" xfId="178" applyFont="1" applyFill="1" applyBorder="1" applyAlignment="1">
      <alignment horizontal="center" vertical="center" wrapText="1"/>
      <protection/>
    </xf>
    <xf numFmtId="165" fontId="97" fillId="33" borderId="19" xfId="178" applyNumberFormat="1" applyFont="1" applyFill="1" applyBorder="1" applyAlignment="1">
      <alignment horizontal="right" vertical="center"/>
      <protection/>
    </xf>
    <xf numFmtId="0" fontId="97" fillId="33" borderId="19" xfId="178" applyFont="1" applyFill="1" applyBorder="1" applyAlignment="1">
      <alignment horizontal="left" vertical="center"/>
      <protection/>
    </xf>
    <xf numFmtId="177" fontId="97" fillId="33" borderId="19" xfId="178" applyNumberFormat="1" applyFont="1" applyFill="1" applyBorder="1" applyAlignment="1">
      <alignment horizontal="center" vertical="center"/>
      <protection/>
    </xf>
    <xf numFmtId="173" fontId="97" fillId="0" borderId="19" xfId="0" applyNumberFormat="1" applyFont="1" applyFill="1" applyBorder="1" applyAlignment="1">
      <alignment horizontal="center" vertical="center"/>
    </xf>
    <xf numFmtId="0" fontId="17" fillId="0" borderId="19" xfId="254" applyFont="1" applyFill="1" applyBorder="1" applyAlignment="1" applyProtection="1">
      <alignment horizontal="center" vertical="center"/>
      <protection/>
    </xf>
    <xf numFmtId="165" fontId="17" fillId="0" borderId="19" xfId="254" applyNumberFormat="1" applyFont="1" applyFill="1" applyBorder="1" applyAlignment="1" applyProtection="1">
      <alignment horizontal="right" vertical="center"/>
      <protection/>
    </xf>
    <xf numFmtId="173" fontId="17" fillId="0" borderId="19" xfId="254" applyNumberFormat="1" applyFont="1" applyFill="1" applyBorder="1" applyAlignment="1">
      <alignment horizontal="center" vertical="center"/>
      <protection/>
    </xf>
    <xf numFmtId="0" fontId="97" fillId="0" borderId="19" xfId="0" applyFont="1" applyBorder="1" applyAlignment="1">
      <alignment horizontal="center" vertical="top"/>
    </xf>
    <xf numFmtId="0" fontId="97" fillId="0" borderId="19" xfId="0" applyFont="1" applyBorder="1" applyAlignment="1">
      <alignment/>
    </xf>
    <xf numFmtId="173" fontId="97" fillId="0" borderId="19" xfId="0" applyNumberFormat="1" applyFont="1" applyBorder="1" applyAlignment="1">
      <alignment horizontal="center"/>
    </xf>
    <xf numFmtId="173" fontId="97" fillId="0" borderId="19" xfId="0" applyNumberFormat="1" applyFont="1" applyBorder="1" applyAlignment="1">
      <alignment horizontal="center" vertical="center"/>
    </xf>
    <xf numFmtId="3" fontId="18" fillId="33" borderId="19" xfId="65" applyNumberFormat="1" applyFont="1" applyFill="1" applyBorder="1" applyAlignment="1">
      <alignment horizontal="center" vertical="center" wrapText="1"/>
    </xf>
    <xf numFmtId="173" fontId="17" fillId="33" borderId="19" xfId="0" applyNumberFormat="1" applyFont="1" applyFill="1" applyBorder="1" applyAlignment="1">
      <alignment horizontal="center" vertical="center"/>
    </xf>
    <xf numFmtId="165" fontId="17" fillId="0" borderId="19" xfId="0" applyNumberFormat="1" applyFont="1" applyFill="1" applyBorder="1" applyAlignment="1" applyProtection="1">
      <alignment horizontal="center" vertical="center"/>
      <protection/>
    </xf>
    <xf numFmtId="0" fontId="17" fillId="0" borderId="19" xfId="399" applyFont="1" applyFill="1" applyBorder="1" applyAlignment="1" applyProtection="1">
      <alignment horizontal="center" vertical="center"/>
      <protection locked="0"/>
    </xf>
    <xf numFmtId="3" fontId="17" fillId="0" borderId="19" xfId="399" applyNumberFormat="1" applyFont="1" applyFill="1" applyBorder="1" applyAlignment="1" applyProtection="1">
      <alignment vertical="center"/>
      <protection locked="0"/>
    </xf>
    <xf numFmtId="165" fontId="17" fillId="0" borderId="19" xfId="399" applyNumberFormat="1" applyFont="1" applyFill="1" applyBorder="1" applyAlignment="1" applyProtection="1">
      <alignment vertical="center"/>
      <protection locked="0"/>
    </xf>
    <xf numFmtId="165" fontId="17" fillId="0" borderId="19" xfId="184" applyNumberFormat="1" applyFont="1" applyFill="1" applyBorder="1" applyAlignment="1">
      <alignment horizontal="center" vertical="center"/>
      <protection/>
    </xf>
  </cellXfs>
  <cellStyles count="496">
    <cellStyle name="Normal" xfId="0"/>
    <cellStyle name="=C:\WINNT\SYSTEM32\COMMAND.COM" xfId="15"/>
    <cellStyle name="=C:\WINNT\SYSTEM32\COMMAND.COM 2" xfId="16"/>
    <cellStyle name="=C:\WINNT\SYSTEM32\COMMAND.COM 2 2" xfId="17"/>
    <cellStyle name="20% - Énfasis1" xfId="18"/>
    <cellStyle name="20% - Énfasis2" xfId="19"/>
    <cellStyle name="20% - Énfasis3" xfId="20"/>
    <cellStyle name="20% - Énfasis4" xfId="21"/>
    <cellStyle name="20% - Énfasis5" xfId="22"/>
    <cellStyle name="20% - Énfasis6" xfId="23"/>
    <cellStyle name="40% - Énfasis1" xfId="24"/>
    <cellStyle name="40% - Énfasis2" xfId="25"/>
    <cellStyle name="40% - Énfasis3" xfId="26"/>
    <cellStyle name="40% - Énfasis4" xfId="27"/>
    <cellStyle name="40% - Énfasis5" xfId="28"/>
    <cellStyle name="40% - Énfasis6" xfId="29"/>
    <cellStyle name="60% - Énfasis1" xfId="30"/>
    <cellStyle name="60% - Énfasis2" xfId="31"/>
    <cellStyle name="60% - Énfasis3" xfId="32"/>
    <cellStyle name="60% - Énfasis4" xfId="33"/>
    <cellStyle name="60% - Énfasis5" xfId="34"/>
    <cellStyle name="60% - Énfasis6" xfId="35"/>
    <cellStyle name="Bueno" xfId="36"/>
    <cellStyle name="Cálculo" xfId="37"/>
    <cellStyle name="Celda de comprobación" xfId="38"/>
    <cellStyle name="Celda vinculada"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stilo 1" xfId="49"/>
    <cellStyle name="Estilo 1 2" xfId="50"/>
    <cellStyle name="Estilo 1_79" xfId="51"/>
    <cellStyle name="Euro" xfId="52"/>
    <cellStyle name="Euro 2" xfId="53"/>
    <cellStyle name="Euro 3" xfId="54"/>
    <cellStyle name="Euro_79" xfId="55"/>
    <cellStyle name="Hyperlink" xfId="56"/>
    <cellStyle name="Hipervínculo 2" xfId="57"/>
    <cellStyle name="Hipervínculo 2 2" xfId="58"/>
    <cellStyle name="Hipervínculo 2_79" xfId="59"/>
    <cellStyle name="Hipervínculo 3" xfId="60"/>
    <cellStyle name="Hipervínculo 4" xfId="61"/>
    <cellStyle name="Hipervínculo 5" xfId="62"/>
    <cellStyle name="Followed Hyperlink" xfId="63"/>
    <cellStyle name="Incorrecto" xfId="64"/>
    <cellStyle name="Comma" xfId="65"/>
    <cellStyle name="Comma [0]" xfId="66"/>
    <cellStyle name="Millares [0] 2" xfId="67"/>
    <cellStyle name="Millares 10" xfId="68"/>
    <cellStyle name="Millares 11" xfId="69"/>
    <cellStyle name="Millares 12" xfId="70"/>
    <cellStyle name="Millares 13" xfId="71"/>
    <cellStyle name="Millares 14" xfId="72"/>
    <cellStyle name="Millares 15" xfId="73"/>
    <cellStyle name="Millares 16" xfId="74"/>
    <cellStyle name="Millares 16 2" xfId="75"/>
    <cellStyle name="Millares 16 3" xfId="76"/>
    <cellStyle name="Millares 17" xfId="77"/>
    <cellStyle name="Millares 17 2" xfId="78"/>
    <cellStyle name="Millares 18" xfId="79"/>
    <cellStyle name="Millares 18 2" xfId="80"/>
    <cellStyle name="Millares 18 3" xfId="81"/>
    <cellStyle name="Millares 19" xfId="82"/>
    <cellStyle name="Millares 2" xfId="83"/>
    <cellStyle name="Millares 2 2" xfId="84"/>
    <cellStyle name="Millares 2 2 2" xfId="85"/>
    <cellStyle name="Millares 2 2 2 2" xfId="86"/>
    <cellStyle name="Millares 2 2 3" xfId="87"/>
    <cellStyle name="Millares 2 2 4" xfId="88"/>
    <cellStyle name="Millares 2 3" xfId="89"/>
    <cellStyle name="Millares 2 3 2" xfId="90"/>
    <cellStyle name="Millares 2 4" xfId="91"/>
    <cellStyle name="Millares 2 4 2" xfId="92"/>
    <cellStyle name="Millares 2 5" xfId="93"/>
    <cellStyle name="Millares 2 5 2" xfId="94"/>
    <cellStyle name="Millares 2 6" xfId="95"/>
    <cellStyle name="Millares 2 7" xfId="96"/>
    <cellStyle name="Millares 20" xfId="97"/>
    <cellStyle name="Millares 20 2" xfId="98"/>
    <cellStyle name="Millares 21" xfId="99"/>
    <cellStyle name="Millares 22" xfId="100"/>
    <cellStyle name="Millares 23" xfId="101"/>
    <cellStyle name="Millares 24" xfId="102"/>
    <cellStyle name="Millares 25" xfId="103"/>
    <cellStyle name="Millares 26" xfId="104"/>
    <cellStyle name="Millares 27" xfId="105"/>
    <cellStyle name="Millares 28" xfId="106"/>
    <cellStyle name="Millares 29" xfId="107"/>
    <cellStyle name="Millares 3" xfId="108"/>
    <cellStyle name="Millares 3 2" xfId="109"/>
    <cellStyle name="Millares 3 2 2" xfId="110"/>
    <cellStyle name="Millares 3 2 3" xfId="111"/>
    <cellStyle name="Millares 3 2 3 2" xfId="112"/>
    <cellStyle name="Millares 3 2 4" xfId="113"/>
    <cellStyle name="Millares 3 2 5" xfId="114"/>
    <cellStyle name="Millares 3 3" xfId="115"/>
    <cellStyle name="Millares 3 3 2" xfId="116"/>
    <cellStyle name="Millares 3 3 3" xfId="117"/>
    <cellStyle name="Millares 3 4" xfId="118"/>
    <cellStyle name="Millares 3 4 2" xfId="119"/>
    <cellStyle name="Millares 3 5" xfId="120"/>
    <cellStyle name="Millares 3 6" xfId="121"/>
    <cellStyle name="Millares 30" xfId="122"/>
    <cellStyle name="Millares 30 2" xfId="123"/>
    <cellStyle name="Millares 31" xfId="124"/>
    <cellStyle name="Millares 32" xfId="125"/>
    <cellStyle name="Millares 33" xfId="126"/>
    <cellStyle name="Millares 34" xfId="127"/>
    <cellStyle name="Millares 35" xfId="128"/>
    <cellStyle name="Millares 36" xfId="129"/>
    <cellStyle name="Millares 37" xfId="130"/>
    <cellStyle name="Millares 38" xfId="131"/>
    <cellStyle name="Millares 39" xfId="132"/>
    <cellStyle name="Millares 4" xfId="133"/>
    <cellStyle name="Millares 4 2" xfId="134"/>
    <cellStyle name="Millares 4 3" xfId="135"/>
    <cellStyle name="Millares 4 3 2" xfId="136"/>
    <cellStyle name="Millares 4 3 2 2" xfId="137"/>
    <cellStyle name="Millares 4 4" xfId="138"/>
    <cellStyle name="Millares 4 5" xfId="139"/>
    <cellStyle name="Millares 40" xfId="140"/>
    <cellStyle name="Millares 41" xfId="141"/>
    <cellStyle name="Millares 42" xfId="142"/>
    <cellStyle name="Millares 43" xfId="143"/>
    <cellStyle name="Millares 44" xfId="144"/>
    <cellStyle name="Millares 45" xfId="145"/>
    <cellStyle name="Millares 46" xfId="146"/>
    <cellStyle name="Millares 47" xfId="147"/>
    <cellStyle name="Millares 48" xfId="148"/>
    <cellStyle name="Millares 49" xfId="149"/>
    <cellStyle name="Millares 5" xfId="150"/>
    <cellStyle name="Millares 5 2" xfId="151"/>
    <cellStyle name="Millares 50" xfId="152"/>
    <cellStyle name="Millares 51" xfId="153"/>
    <cellStyle name="Millares 52" xfId="154"/>
    <cellStyle name="Millares 53" xfId="155"/>
    <cellStyle name="Millares 54" xfId="156"/>
    <cellStyle name="Millares 55" xfId="157"/>
    <cellStyle name="Millares 56" xfId="158"/>
    <cellStyle name="Millares 58" xfId="159"/>
    <cellStyle name="Millares 6" xfId="160"/>
    <cellStyle name="Millares 6 2" xfId="161"/>
    <cellStyle name="Millares 7" xfId="162"/>
    <cellStyle name="Millares 7 2" xfId="163"/>
    <cellStyle name="Millares 8" xfId="164"/>
    <cellStyle name="Millares 8 2" xfId="165"/>
    <cellStyle name="Millares 9" xfId="166"/>
    <cellStyle name="Millares 9 2" xfId="167"/>
    <cellStyle name="Millares_PAMC2004 2" xfId="168"/>
    <cellStyle name="Currency" xfId="169"/>
    <cellStyle name="Currency [0]" xfId="170"/>
    <cellStyle name="Moneda 2" xfId="171"/>
    <cellStyle name="Moneda 3" xfId="172"/>
    <cellStyle name="Moneda 3 2" xfId="173"/>
    <cellStyle name="Moneda_PAMC2004 2" xfId="174"/>
    <cellStyle name="Neutral" xfId="175"/>
    <cellStyle name="Normal 10" xfId="176"/>
    <cellStyle name="Normal 10 2" xfId="177"/>
    <cellStyle name="Normal 10 2 2" xfId="178"/>
    <cellStyle name="Normal 10 2 3" xfId="179"/>
    <cellStyle name="Normal 10 3" xfId="180"/>
    <cellStyle name="Normal 10_79" xfId="181"/>
    <cellStyle name="Normal 100" xfId="182"/>
    <cellStyle name="Normal 101" xfId="183"/>
    <cellStyle name="Normal 102" xfId="184"/>
    <cellStyle name="Normal 103" xfId="185"/>
    <cellStyle name="Normal 104" xfId="186"/>
    <cellStyle name="Normal 105" xfId="187"/>
    <cellStyle name="Normal 11" xfId="188"/>
    <cellStyle name="Normal 11 2" xfId="189"/>
    <cellStyle name="Normal 11_79" xfId="190"/>
    <cellStyle name="Normal 12" xfId="191"/>
    <cellStyle name="Normal 12 2" xfId="192"/>
    <cellStyle name="Normal 12 3" xfId="193"/>
    <cellStyle name="Normal 12_79" xfId="194"/>
    <cellStyle name="Normal 120" xfId="195"/>
    <cellStyle name="Normal 120 2" xfId="196"/>
    <cellStyle name="Normal 120 2 2" xfId="197"/>
    <cellStyle name="Normal 120 3" xfId="198"/>
    <cellStyle name="Normal 123" xfId="199"/>
    <cellStyle name="Normal 127" xfId="200"/>
    <cellStyle name="Normal 13" xfId="201"/>
    <cellStyle name="Normal 13 2" xfId="202"/>
    <cellStyle name="Normal 13 3" xfId="203"/>
    <cellStyle name="Normal 13 3 2" xfId="204"/>
    <cellStyle name="Normal 13 3 2 2" xfId="205"/>
    <cellStyle name="Normal 13 3 3" xfId="206"/>
    <cellStyle name="Normal 13 4" xfId="207"/>
    <cellStyle name="Normal 13 5" xfId="208"/>
    <cellStyle name="Normal 13_79" xfId="209"/>
    <cellStyle name="Normal 14" xfId="210"/>
    <cellStyle name="Normal 14 2" xfId="211"/>
    <cellStyle name="Normal 14 3" xfId="212"/>
    <cellStyle name="Normal 14 3 2" xfId="213"/>
    <cellStyle name="Normal 14 3 2 2" xfId="214"/>
    <cellStyle name="Normal 14 3 3" xfId="215"/>
    <cellStyle name="Normal 14 4" xfId="216"/>
    <cellStyle name="Normal 14 5" xfId="217"/>
    <cellStyle name="Normal 14_79" xfId="218"/>
    <cellStyle name="Normal 15" xfId="219"/>
    <cellStyle name="Normal 15 2" xfId="220"/>
    <cellStyle name="Normal 15_79" xfId="221"/>
    <cellStyle name="Normal 16" xfId="222"/>
    <cellStyle name="Normal 16 2" xfId="223"/>
    <cellStyle name="Normal 16 3" xfId="224"/>
    <cellStyle name="Normal 16 4" xfId="225"/>
    <cellStyle name="Normal 16_79" xfId="226"/>
    <cellStyle name="Normal 17" xfId="227"/>
    <cellStyle name="Normal 17 2" xfId="228"/>
    <cellStyle name="Normal 17_79" xfId="229"/>
    <cellStyle name="Normal 18" xfId="230"/>
    <cellStyle name="Normal 18 2" xfId="231"/>
    <cellStyle name="Normal 18_79" xfId="232"/>
    <cellStyle name="Normal 19" xfId="233"/>
    <cellStyle name="Normal 19 2" xfId="234"/>
    <cellStyle name="Normal 19_79" xfId="235"/>
    <cellStyle name="Normal 2" xfId="236"/>
    <cellStyle name="Normal 2 2" xfId="237"/>
    <cellStyle name="Normal 2 2 2" xfId="238"/>
    <cellStyle name="Normal 2 2 2 2" xfId="239"/>
    <cellStyle name="Normal 2 2 2_79" xfId="240"/>
    <cellStyle name="Normal 2 2 3" xfId="241"/>
    <cellStyle name="Normal 2 2 3 2" xfId="242"/>
    <cellStyle name="Normal 2 2 4" xfId="243"/>
    <cellStyle name="Normal 2 2_79" xfId="244"/>
    <cellStyle name="Normal 2 3" xfId="245"/>
    <cellStyle name="Normal 2 3 2" xfId="246"/>
    <cellStyle name="Normal 2 3_79" xfId="247"/>
    <cellStyle name="Normal 2 4" xfId="248"/>
    <cellStyle name="Normal 2 4 2" xfId="249"/>
    <cellStyle name="Normal 2 4_79" xfId="250"/>
    <cellStyle name="Normal 2 5" xfId="251"/>
    <cellStyle name="Normal 2 6" xfId="252"/>
    <cellStyle name="Normal 2 6 2" xfId="253"/>
    <cellStyle name="Normal 2 7" xfId="254"/>
    <cellStyle name="Normal 2_79" xfId="255"/>
    <cellStyle name="Normal 20" xfId="256"/>
    <cellStyle name="Normal 20 2" xfId="257"/>
    <cellStyle name="Normal 20_79" xfId="258"/>
    <cellStyle name="Normal 21" xfId="259"/>
    <cellStyle name="Normal 21 2" xfId="260"/>
    <cellStyle name="Normal 21_79" xfId="261"/>
    <cellStyle name="Normal 22" xfId="262"/>
    <cellStyle name="Normal 22 2" xfId="263"/>
    <cellStyle name="Normal 22_79" xfId="264"/>
    <cellStyle name="Normal 23" xfId="265"/>
    <cellStyle name="Normal 23 2" xfId="266"/>
    <cellStyle name="Normal 23_79" xfId="267"/>
    <cellStyle name="Normal 24" xfId="268"/>
    <cellStyle name="Normal 24 2" xfId="269"/>
    <cellStyle name="Normal 24_79" xfId="270"/>
    <cellStyle name="Normal 25" xfId="271"/>
    <cellStyle name="Normal 25 2" xfId="272"/>
    <cellStyle name="Normal 25_79" xfId="273"/>
    <cellStyle name="Normal 26" xfId="274"/>
    <cellStyle name="Normal 26 2" xfId="275"/>
    <cellStyle name="Normal 26_79" xfId="276"/>
    <cellStyle name="Normal 27" xfId="277"/>
    <cellStyle name="Normal 27 2" xfId="278"/>
    <cellStyle name="Normal 27_79" xfId="279"/>
    <cellStyle name="Normal 28" xfId="280"/>
    <cellStyle name="Normal 28 2" xfId="281"/>
    <cellStyle name="Normal 28_79" xfId="282"/>
    <cellStyle name="Normal 29" xfId="283"/>
    <cellStyle name="Normal 29 2" xfId="284"/>
    <cellStyle name="Normal 29_79" xfId="285"/>
    <cellStyle name="Normal 3" xfId="286"/>
    <cellStyle name="Normal 3 2" xfId="287"/>
    <cellStyle name="Normal 3 2 2" xfId="288"/>
    <cellStyle name="Normal 3 2 3" xfId="289"/>
    <cellStyle name="Normal 3 2 4" xfId="290"/>
    <cellStyle name="Normal 3 2_79" xfId="291"/>
    <cellStyle name="Normal 3 3" xfId="292"/>
    <cellStyle name="Normal 3 3 2" xfId="293"/>
    <cellStyle name="Normal 3 3 3" xfId="294"/>
    <cellStyle name="Normal 3 4" xfId="295"/>
    <cellStyle name="Normal 3 5" xfId="296"/>
    <cellStyle name="Normal 3 6" xfId="297"/>
    <cellStyle name="Normal 3 7" xfId="298"/>
    <cellStyle name="Normal 3_79" xfId="299"/>
    <cellStyle name="Normal 30" xfId="300"/>
    <cellStyle name="Normal 30 2" xfId="301"/>
    <cellStyle name="Normal 30_79" xfId="302"/>
    <cellStyle name="Normal 31" xfId="303"/>
    <cellStyle name="Normal 31 2" xfId="304"/>
    <cellStyle name="Normal 31_79" xfId="305"/>
    <cellStyle name="Normal 32" xfId="306"/>
    <cellStyle name="Normal 32 2" xfId="307"/>
    <cellStyle name="Normal 32 2 2" xfId="308"/>
    <cellStyle name="Normal 32_79" xfId="309"/>
    <cellStyle name="Normal 33" xfId="310"/>
    <cellStyle name="Normal 34" xfId="311"/>
    <cellStyle name="Normal 34 2" xfId="312"/>
    <cellStyle name="Normal 34_79" xfId="313"/>
    <cellStyle name="Normal 35" xfId="314"/>
    <cellStyle name="Normal 36" xfId="315"/>
    <cellStyle name="Normal 37" xfId="316"/>
    <cellStyle name="Normal 37 2" xfId="317"/>
    <cellStyle name="Normal 37_79" xfId="318"/>
    <cellStyle name="Normal 38" xfId="319"/>
    <cellStyle name="Normal 38 2" xfId="320"/>
    <cellStyle name="Normal 38_79" xfId="321"/>
    <cellStyle name="Normal 39" xfId="322"/>
    <cellStyle name="Normal 4" xfId="323"/>
    <cellStyle name="Normal 4 2" xfId="324"/>
    <cellStyle name="Normal 4 2 2" xfId="325"/>
    <cellStyle name="Normal 4 2_79" xfId="326"/>
    <cellStyle name="Normal 4 3" xfId="327"/>
    <cellStyle name="Normal 4 4" xfId="328"/>
    <cellStyle name="Normal 4 5" xfId="329"/>
    <cellStyle name="Normal 4_79" xfId="330"/>
    <cellStyle name="Normal 40" xfId="331"/>
    <cellStyle name="Normal 41" xfId="332"/>
    <cellStyle name="Normal 42" xfId="333"/>
    <cellStyle name="Normal 43" xfId="334"/>
    <cellStyle name="Normal 44" xfId="335"/>
    <cellStyle name="Normal 45" xfId="336"/>
    <cellStyle name="Normal 45 2" xfId="337"/>
    <cellStyle name="Normal 46" xfId="338"/>
    <cellStyle name="Normal 47" xfId="339"/>
    <cellStyle name="Normal 48" xfId="340"/>
    <cellStyle name="Normal 49" xfId="341"/>
    <cellStyle name="Normal 5" xfId="342"/>
    <cellStyle name="Normal 5 2" xfId="343"/>
    <cellStyle name="Normal 5 3" xfId="344"/>
    <cellStyle name="Normal 5 4" xfId="345"/>
    <cellStyle name="Normal 5_79" xfId="346"/>
    <cellStyle name="Normal 50" xfId="347"/>
    <cellStyle name="Normal 51" xfId="348"/>
    <cellStyle name="Normal 52" xfId="349"/>
    <cellStyle name="Normal 53" xfId="350"/>
    <cellStyle name="Normal 54" xfId="351"/>
    <cellStyle name="Normal 55" xfId="352"/>
    <cellStyle name="Normal 56" xfId="353"/>
    <cellStyle name="Normal 57" xfId="354"/>
    <cellStyle name="Normal 58" xfId="355"/>
    <cellStyle name="Normal 59" xfId="356"/>
    <cellStyle name="Normal 6" xfId="357"/>
    <cellStyle name="Normal 6 2" xfId="358"/>
    <cellStyle name="Normal 6 3" xfId="359"/>
    <cellStyle name="Normal 6 4" xfId="360"/>
    <cellStyle name="Normal 6_79" xfId="361"/>
    <cellStyle name="Normal 60" xfId="362"/>
    <cellStyle name="Normal 61" xfId="363"/>
    <cellStyle name="Normal 62" xfId="364"/>
    <cellStyle name="Normal 63" xfId="365"/>
    <cellStyle name="Normal 64" xfId="366"/>
    <cellStyle name="Normal 65" xfId="367"/>
    <cellStyle name="Normal 66" xfId="368"/>
    <cellStyle name="Normal 67" xfId="369"/>
    <cellStyle name="Normal 68" xfId="370"/>
    <cellStyle name="Normal 69" xfId="371"/>
    <cellStyle name="Normal 7" xfId="372"/>
    <cellStyle name="Normal 7 2" xfId="373"/>
    <cellStyle name="Normal 7 3" xfId="374"/>
    <cellStyle name="Normal 7 4" xfId="375"/>
    <cellStyle name="Normal 7_79" xfId="376"/>
    <cellStyle name="Normal 70" xfId="377"/>
    <cellStyle name="Normal 71" xfId="378"/>
    <cellStyle name="Normal 72" xfId="379"/>
    <cellStyle name="Normal 73" xfId="380"/>
    <cellStyle name="Normal 74" xfId="381"/>
    <cellStyle name="Normal 75" xfId="382"/>
    <cellStyle name="Normal 76" xfId="383"/>
    <cellStyle name="Normal 77" xfId="384"/>
    <cellStyle name="Normal 78" xfId="385"/>
    <cellStyle name="Normal 79" xfId="386"/>
    <cellStyle name="Normal 8" xfId="387"/>
    <cellStyle name="Normal 8 2" xfId="388"/>
    <cellStyle name="Normal 8_79" xfId="389"/>
    <cellStyle name="Normal 80" xfId="390"/>
    <cellStyle name="Normal 81" xfId="391"/>
    <cellStyle name="Normal 82" xfId="392"/>
    <cellStyle name="Normal 83" xfId="393"/>
    <cellStyle name="Normal 84" xfId="394"/>
    <cellStyle name="Normal 85" xfId="395"/>
    <cellStyle name="Normal 86" xfId="396"/>
    <cellStyle name="Normal 87" xfId="397"/>
    <cellStyle name="Normal 88" xfId="398"/>
    <cellStyle name="Normal 88 2" xfId="399"/>
    <cellStyle name="Normal 88 3" xfId="400"/>
    <cellStyle name="Normal 89" xfId="401"/>
    <cellStyle name="Normal 89 2" xfId="402"/>
    <cellStyle name="Normal 9" xfId="403"/>
    <cellStyle name="Normal 9 2" xfId="404"/>
    <cellStyle name="Normal 9_79" xfId="405"/>
    <cellStyle name="Normal 90" xfId="406"/>
    <cellStyle name="Normal 91" xfId="407"/>
    <cellStyle name="Normal 92" xfId="408"/>
    <cellStyle name="Normal 93" xfId="409"/>
    <cellStyle name="Normal 94" xfId="410"/>
    <cellStyle name="Normal 95" xfId="411"/>
    <cellStyle name="Normal 96" xfId="412"/>
    <cellStyle name="Normal 97" xfId="413"/>
    <cellStyle name="Normal 98" xfId="414"/>
    <cellStyle name="Normal 99" xfId="415"/>
    <cellStyle name="Notas" xfId="416"/>
    <cellStyle name="Notas 2" xfId="417"/>
    <cellStyle name="Notas 2 2" xfId="418"/>
    <cellStyle name="Notas 2 3" xfId="419"/>
    <cellStyle name="Notas 2 4" xfId="420"/>
    <cellStyle name="Notas 2 5" xfId="421"/>
    <cellStyle name="Notas 3" xfId="422"/>
    <cellStyle name="Notas 3 2" xfId="423"/>
    <cellStyle name="Percent" xfId="424"/>
    <cellStyle name="Porcentaje 2" xfId="425"/>
    <cellStyle name="Porcentaje 2 2" xfId="426"/>
    <cellStyle name="Porcentaje 3" xfId="427"/>
    <cellStyle name="Porcentaje 3 2" xfId="428"/>
    <cellStyle name="Porcentaje 4" xfId="429"/>
    <cellStyle name="Porcentaje 5" xfId="430"/>
    <cellStyle name="Porcentaje 6" xfId="431"/>
    <cellStyle name="Porcentual 10" xfId="432"/>
    <cellStyle name="Porcentual 11" xfId="433"/>
    <cellStyle name="Porcentual 12" xfId="434"/>
    <cellStyle name="Porcentual 13" xfId="435"/>
    <cellStyle name="Porcentual 14" xfId="436"/>
    <cellStyle name="Porcentual 15" xfId="437"/>
    <cellStyle name="Porcentual 16" xfId="438"/>
    <cellStyle name="Porcentual 17" xfId="439"/>
    <cellStyle name="Porcentual 18" xfId="440"/>
    <cellStyle name="Porcentual 19" xfId="441"/>
    <cellStyle name="Porcentual 2" xfId="442"/>
    <cellStyle name="Porcentual 2 10" xfId="443"/>
    <cellStyle name="Porcentual 2 11" xfId="444"/>
    <cellStyle name="Porcentual 2 12" xfId="445"/>
    <cellStyle name="Porcentual 2 13" xfId="446"/>
    <cellStyle name="Porcentual 2 14" xfId="447"/>
    <cellStyle name="Porcentual 2 15" xfId="448"/>
    <cellStyle name="Porcentual 2 16" xfId="449"/>
    <cellStyle name="Porcentual 2 17" xfId="450"/>
    <cellStyle name="Porcentual 2 18" xfId="451"/>
    <cellStyle name="Porcentual 2 19" xfId="452"/>
    <cellStyle name="Porcentual 2 2" xfId="453"/>
    <cellStyle name="Porcentual 2 2 2" xfId="454"/>
    <cellStyle name="Porcentual 2 20" xfId="455"/>
    <cellStyle name="Porcentual 2 21" xfId="456"/>
    <cellStyle name="Porcentual 2 22" xfId="457"/>
    <cellStyle name="Porcentual 2 23" xfId="458"/>
    <cellStyle name="Porcentual 2 24" xfId="459"/>
    <cellStyle name="Porcentual 2 25" xfId="460"/>
    <cellStyle name="Porcentual 2 26" xfId="461"/>
    <cellStyle name="Porcentual 2 27" xfId="462"/>
    <cellStyle name="Porcentual 2 28" xfId="463"/>
    <cellStyle name="Porcentual 2 29" xfId="464"/>
    <cellStyle name="Porcentual 2 29 2" xfId="465"/>
    <cellStyle name="Porcentual 2 3" xfId="466"/>
    <cellStyle name="Porcentual 2 30" xfId="467"/>
    <cellStyle name="Porcentual 2 31" xfId="468"/>
    <cellStyle name="Porcentual 2 4" xfId="469"/>
    <cellStyle name="Porcentual 2 5" xfId="470"/>
    <cellStyle name="Porcentual 2 6" xfId="471"/>
    <cellStyle name="Porcentual 2 7" xfId="472"/>
    <cellStyle name="Porcentual 2 8" xfId="473"/>
    <cellStyle name="Porcentual 2 9" xfId="474"/>
    <cellStyle name="Porcentual 20" xfId="475"/>
    <cellStyle name="Porcentual 21" xfId="476"/>
    <cellStyle name="Porcentual 22" xfId="477"/>
    <cellStyle name="Porcentual 23" xfId="478"/>
    <cellStyle name="Porcentual 24" xfId="479"/>
    <cellStyle name="Porcentual 25" xfId="480"/>
    <cellStyle name="Porcentual 26" xfId="481"/>
    <cellStyle name="Porcentual 27" xfId="482"/>
    <cellStyle name="Porcentual 28" xfId="483"/>
    <cellStyle name="Porcentual 29" xfId="484"/>
    <cellStyle name="Porcentual 3" xfId="485"/>
    <cellStyle name="Porcentual 3 2" xfId="486"/>
    <cellStyle name="Porcentual 3 3" xfId="487"/>
    <cellStyle name="Porcentual 3 4" xfId="488"/>
    <cellStyle name="Porcentual 30" xfId="489"/>
    <cellStyle name="Porcentual 31" xfId="490"/>
    <cellStyle name="Porcentual 32" xfId="491"/>
    <cellStyle name="Porcentual 33" xfId="492"/>
    <cellStyle name="Porcentual 34" xfId="493"/>
    <cellStyle name="Porcentual 35" xfId="494"/>
    <cellStyle name="Porcentual 36" xfId="495"/>
    <cellStyle name="Porcentual 4" xfId="496"/>
    <cellStyle name="Porcentual 4 2" xfId="497"/>
    <cellStyle name="Porcentual 5" xfId="498"/>
    <cellStyle name="Porcentual 6" xfId="499"/>
    <cellStyle name="Porcentual 7" xfId="500"/>
    <cellStyle name="Porcentual 8" xfId="501"/>
    <cellStyle name="Porcentual 9" xfId="502"/>
    <cellStyle name="Salida" xfId="503"/>
    <cellStyle name="Texto de advertencia" xfId="504"/>
    <cellStyle name="Texto explicativo" xfId="505"/>
    <cellStyle name="Título" xfId="506"/>
    <cellStyle name="Título 2" xfId="507"/>
    <cellStyle name="Título 3" xfId="508"/>
    <cellStyle name="Total" xfId="5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1 Factura Electr&#243;nica'!A1" /><Relationship Id="rId3" Type="http://schemas.openxmlformats.org/officeDocument/2006/relationships/hyperlink" Target="#'I.1 Factura Electr&#243;nica'!A1" /><Relationship Id="rId4" Type="http://schemas.openxmlformats.org/officeDocument/2006/relationships/hyperlink" Target="#'I.2 Firma Electr&#243;nica'!A1" /><Relationship Id="rId5" Type="http://schemas.openxmlformats.org/officeDocument/2006/relationships/hyperlink" Target="#'I.2 Firma Electr&#243;nica'!A1" /><Relationship Id="rId6" Type="http://schemas.openxmlformats.org/officeDocument/2006/relationships/image" Target="../media/image2.png" /><Relationship Id="rId7" Type="http://schemas.openxmlformats.org/officeDocument/2006/relationships/hyperlink" Target="#'I.3 Contribuyentes Activos'!A1" /><Relationship Id="rId8" Type="http://schemas.openxmlformats.org/officeDocument/2006/relationships/hyperlink" Target="#'I.3 Contribuyentes Activos'!A1" /><Relationship Id="rId9" Type="http://schemas.openxmlformats.org/officeDocument/2006/relationships/hyperlink" Target="#'I.4 Devoluciones'!A1" /><Relationship Id="rId10" Type="http://schemas.openxmlformats.org/officeDocument/2006/relationships/hyperlink" Target="#'I.4 Devoluciones'!A1" /><Relationship Id="rId11" Type="http://schemas.openxmlformats.org/officeDocument/2006/relationships/hyperlink" Target="#'I.5 R&#233;gimenIncorporaci&#243;nFiscal'!A1" /><Relationship Id="rId12" Type="http://schemas.openxmlformats.org/officeDocument/2006/relationships/hyperlink" Target="#'I.5 R&#233;gimenIncorporaci&#243;nFiscal'!A1" /><Relationship Id="rId13" Type="http://schemas.openxmlformats.org/officeDocument/2006/relationships/hyperlink" Target="#'II.1 Declaraciones anuales'!A1" /><Relationship Id="rId14" Type="http://schemas.openxmlformats.org/officeDocument/2006/relationships/hyperlink" Target="#'II.1 Declaraciones anuales'!A1" /><Relationship Id="rId15" Type="http://schemas.openxmlformats.org/officeDocument/2006/relationships/hyperlink" Target="#'II.2 N&#250;mero de pagos por medio'!A1" /><Relationship Id="rId16" Type="http://schemas.openxmlformats.org/officeDocument/2006/relationships/hyperlink" Target="#'II.2 N&#250;mero de pagos por medio'!A1" /><Relationship Id="rId17" Type="http://schemas.openxmlformats.org/officeDocument/2006/relationships/image" Target="../media/image3.png" /><Relationship Id="rId18" Type="http://schemas.openxmlformats.org/officeDocument/2006/relationships/hyperlink" Target="#'II.3 Pagos por tipo de contrib'!A1" /><Relationship Id="rId19" Type="http://schemas.openxmlformats.org/officeDocument/2006/relationships/hyperlink" Target="#'II.3 Pagos por tipo de contrib'!A1" /><Relationship Id="rId20" Type="http://schemas.openxmlformats.org/officeDocument/2006/relationships/hyperlink" Target="#'II.4 Operaciones comercio ext'!A1" /><Relationship Id="rId21" Type="http://schemas.openxmlformats.org/officeDocument/2006/relationships/hyperlink" Target="#'II.4 Operaciones comercio ext'!A1" /><Relationship Id="rId22" Type="http://schemas.openxmlformats.org/officeDocument/2006/relationships/hyperlink" Target="#'IV. Recaudaci&#243;n'!A1" /><Relationship Id="rId23" Type="http://schemas.openxmlformats.org/officeDocument/2006/relationships/hyperlink" Target="#'IV. Recaudaci&#243;n'!A1" /><Relationship Id="rId24" Type="http://schemas.openxmlformats.org/officeDocument/2006/relationships/hyperlink" Target="#'IV. Recaudaci&#243;n'!A1" /><Relationship Id="rId25" Type="http://schemas.openxmlformats.org/officeDocument/2006/relationships/hyperlink" Target="#'IV. Recaudaci&#243;n'!A1" /><Relationship Id="rId26" Type="http://schemas.openxmlformats.org/officeDocument/2006/relationships/image" Target="../media/image4.png" /><Relationship Id="rId27" Type="http://schemas.openxmlformats.org/officeDocument/2006/relationships/hyperlink" Target="#'IV. Recaudaci&#243;n'!A1" /><Relationship Id="rId28" Type="http://schemas.openxmlformats.org/officeDocument/2006/relationships/hyperlink" Target="#'IV. Recaudaci&#243;n'!A1" /><Relationship Id="rId29" Type="http://schemas.openxmlformats.org/officeDocument/2006/relationships/hyperlink" Target="#'IV. Recaudaci&#243;n'!A1" /><Relationship Id="rId30" Type="http://schemas.openxmlformats.org/officeDocument/2006/relationships/hyperlink" Target="#'IV. Recaudaci&#243;n'!A1" /><Relationship Id="rId31" Type="http://schemas.openxmlformats.org/officeDocument/2006/relationships/image" Target="../media/image5.png" /><Relationship Id="rId32" Type="http://schemas.openxmlformats.org/officeDocument/2006/relationships/hyperlink" Target="#'IV. Recaudaci&#243;n'!A1" /><Relationship Id="rId33" Type="http://schemas.openxmlformats.org/officeDocument/2006/relationships/hyperlink" Target="#'IV. Recaudaci&#243;n'!A1" /><Relationship Id="rId34" Type="http://schemas.openxmlformats.org/officeDocument/2006/relationships/hyperlink" Target="#'V.1 Costo de la recaudaci&#243;n'!A1" /><Relationship Id="rId35" Type="http://schemas.openxmlformats.org/officeDocument/2006/relationships/hyperlink" Target="#'V.1 Costo de la recaudaci&#243;n'!A1" /><Relationship Id="rId36" Type="http://schemas.openxmlformats.org/officeDocument/2006/relationships/hyperlink" Target="#'V.2.1 Corrupci&#243;n Honestidad'!&#193;rea_de_impresi&#243;n" /><Relationship Id="rId37" Type="http://schemas.openxmlformats.org/officeDocument/2006/relationships/hyperlink" Target="#'V.2.1 Corrupci&#243;n Honestidad'!&#193;rea_de_impresi&#243;n" /><Relationship Id="rId38" Type="http://schemas.openxmlformats.org/officeDocument/2006/relationships/hyperlink" Target="#'V.3. FACLA'!&#193;rea_de_impresi&#243;n" /><Relationship Id="rId39" Type="http://schemas.openxmlformats.org/officeDocument/2006/relationships/hyperlink" Target="#'V.3. FACLA'!&#193;rea_de_impresi&#243;n" /><Relationship Id="rId40" Type="http://schemas.openxmlformats.org/officeDocument/2006/relationships/hyperlink" Target="#'V.4.1 PAMC Art. 10'!&#193;rea_de_impresi&#243;n" /><Relationship Id="rId41" Type="http://schemas.openxmlformats.org/officeDocument/2006/relationships/hyperlink" Target="#'V.4.1 PAMC Art. 10'!&#193;rea_de_impresi&#243;n" /><Relationship Id="rId42" Type="http://schemas.openxmlformats.org/officeDocument/2006/relationships/hyperlink" Target="#'III.1 Control de obligaciones'!A1" /><Relationship Id="rId43" Type="http://schemas.openxmlformats.org/officeDocument/2006/relationships/hyperlink" Target="#'III.1 Control de obligaciones'!A1" /><Relationship Id="rId44" Type="http://schemas.openxmlformats.org/officeDocument/2006/relationships/hyperlink" Target="#'III.2 Actos de Fiscalizaci&#243;n'!A1" /><Relationship Id="rId45" Type="http://schemas.openxmlformats.org/officeDocument/2006/relationships/hyperlink" Target="#'III.2 Actos de Fiscalizaci&#243;n'!A1" /><Relationship Id="rId46" Type="http://schemas.openxmlformats.org/officeDocument/2006/relationships/hyperlink" Target="#'III.3.1 Cartera de cr&#233;ditos'!A1" /><Relationship Id="rId47" Type="http://schemas.openxmlformats.org/officeDocument/2006/relationships/hyperlink" Target="#'III.3.1 Cartera de cr&#233;ditos'!A1" /><Relationship Id="rId48" Type="http://schemas.openxmlformats.org/officeDocument/2006/relationships/hyperlink" Target="#'III.4 Juicios'!A1" /><Relationship Id="rId49" Type="http://schemas.openxmlformats.org/officeDocument/2006/relationships/hyperlink" Target="#'III.4 Juicios'!A1" /><Relationship Id="rId50" Type="http://schemas.openxmlformats.org/officeDocument/2006/relationships/hyperlink" Target="#'VI.1 Evoluci&#243;n del Personal'!A1" /><Relationship Id="rId51" Type="http://schemas.openxmlformats.org/officeDocument/2006/relationships/hyperlink" Target="#'VI.1 Evoluci&#243;n del Personal'!A1" /><Relationship Id="rId52" Type="http://schemas.openxmlformats.org/officeDocument/2006/relationships/image" Target="../media/image6.png" /><Relationship Id="rId53" Type="http://schemas.openxmlformats.org/officeDocument/2006/relationships/hyperlink" Target="#'VI.2. Derechos mineros'!&#193;rea_de_impresi&#243;n" /><Relationship Id="rId54" Type="http://schemas.openxmlformats.org/officeDocument/2006/relationships/hyperlink" Target="#'VI.2. Derechos mineros'!&#193;rea_de_impresi&#243;n" /></Relationships>
</file>

<file path=xl/drawings/_rels/drawing10.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II.3.2 Importe recuperado'!A1" /><Relationship Id="rId3" Type="http://schemas.openxmlformats.org/officeDocument/2006/relationships/hyperlink" Target="#'III.3.2 Importe recuperado'!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4.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III.3.1 Cartera de cr&#233;ditos'!A1" /><Relationship Id="rId3" Type="http://schemas.openxmlformats.org/officeDocument/2006/relationships/hyperlink" Target="#'III.3.1 Cartera de cr&#233;ditos'!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1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V.2.2 Imagen SAT'!A1" /><Relationship Id="rId3" Type="http://schemas.openxmlformats.org/officeDocument/2006/relationships/hyperlink" Target="#'V.2.2 Imagen SAT'!A1"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19.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V.2.1 Corrupci&#243;n Honestidad'!&#193;rea_de_impresi&#243;n" /><Relationship Id="rId3" Type="http://schemas.openxmlformats.org/officeDocument/2006/relationships/hyperlink" Target="#'V.2.1 Corrupci&#243;n Honestidad'!&#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0.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3. FIDEMICA'!&#193;rea_de_impresi&#243;n" /><Relationship Id="rId3" Type="http://schemas.openxmlformats.org/officeDocument/2006/relationships/hyperlink" Target="#'V.3. FIDEMICA'!&#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3. FACLA'!&#193;rea_de_impresi&#243;n" /><Relationship Id="rId3" Type="http://schemas.openxmlformats.org/officeDocument/2006/relationships/hyperlink" Target="#'V.3. FACLA'!&#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V.4.2 PAMC Art. 21'!&#193;rea_de_impresi&#243;n" /><Relationship Id="rId3" Type="http://schemas.openxmlformats.org/officeDocument/2006/relationships/hyperlink" Target="#'V.4.2 PAMC Art. 21'!&#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V.4.1 PAMC Art. 10'!&#193;rea_de_impresi&#243;n" /><Relationship Id="rId3" Type="http://schemas.openxmlformats.org/officeDocument/2006/relationships/hyperlink" Target="#'V.4.1 PAMC Art. 10'!&#193;rea_de_impresi&#243;n" /><Relationship Id="rId4" Type="http://schemas.openxmlformats.org/officeDocument/2006/relationships/image" Target="../media/image7.png" /><Relationship Id="rId5" Type="http://schemas.openxmlformats.org/officeDocument/2006/relationships/hyperlink" Target="#&#205;ndice!A1" /><Relationship Id="rId6" Type="http://schemas.openxmlformats.org/officeDocument/2006/relationships/hyperlink" Target="#&#205;ndice!A1" /></Relationships>
</file>

<file path=xl/drawings/_rels/drawing2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2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205;ndice!A1" /><Relationship Id="rId3"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2343150</xdr:colOff>
      <xdr:row>7</xdr:row>
      <xdr:rowOff>9525</xdr:rowOff>
    </xdr:from>
    <xdr:to>
      <xdr:col>3</xdr:col>
      <xdr:colOff>2524125</xdr:colOff>
      <xdr:row>7</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2686050" y="1095375"/>
          <a:ext cx="180975" cy="133350"/>
        </a:xfrm>
        <a:prstGeom prst="rect">
          <a:avLst/>
        </a:prstGeom>
        <a:noFill/>
        <a:ln w="9525" cmpd="sng">
          <a:noFill/>
        </a:ln>
      </xdr:spPr>
    </xdr:pic>
    <xdr:clientData/>
  </xdr:twoCellAnchor>
  <xdr:twoCellAnchor editAs="oneCell">
    <xdr:from>
      <xdr:col>3</xdr:col>
      <xdr:colOff>2343150</xdr:colOff>
      <xdr:row>8</xdr:row>
      <xdr:rowOff>9525</xdr:rowOff>
    </xdr:from>
    <xdr:to>
      <xdr:col>3</xdr:col>
      <xdr:colOff>2524125</xdr:colOff>
      <xdr:row>8</xdr:row>
      <xdr:rowOff>142875</xdr:rowOff>
    </xdr:to>
    <xdr:pic>
      <xdr:nvPicPr>
        <xdr:cNvPr id="2" name="2 Imagen">
          <a:hlinkClick r:id="rId5"/>
        </xdr:cNvPr>
        <xdr:cNvPicPr preferRelativeResize="1">
          <a:picLocks noChangeAspect="1"/>
        </xdr:cNvPicPr>
      </xdr:nvPicPr>
      <xdr:blipFill>
        <a:blip r:embed="rId1"/>
        <a:stretch>
          <a:fillRect/>
        </a:stretch>
      </xdr:blipFill>
      <xdr:spPr>
        <a:xfrm>
          <a:off x="2686050" y="1276350"/>
          <a:ext cx="180975" cy="133350"/>
        </a:xfrm>
        <a:prstGeom prst="rect">
          <a:avLst/>
        </a:prstGeom>
        <a:noFill/>
        <a:ln w="9525" cmpd="sng">
          <a:noFill/>
        </a:ln>
      </xdr:spPr>
    </xdr:pic>
    <xdr:clientData/>
  </xdr:twoCellAnchor>
  <xdr:twoCellAnchor editAs="oneCell">
    <xdr:from>
      <xdr:col>3</xdr:col>
      <xdr:colOff>2343150</xdr:colOff>
      <xdr:row>9</xdr:row>
      <xdr:rowOff>19050</xdr:rowOff>
    </xdr:from>
    <xdr:to>
      <xdr:col>3</xdr:col>
      <xdr:colOff>2524125</xdr:colOff>
      <xdr:row>9</xdr:row>
      <xdr:rowOff>180975</xdr:rowOff>
    </xdr:to>
    <xdr:pic>
      <xdr:nvPicPr>
        <xdr:cNvPr id="3" name="3 Imagen">
          <a:hlinkClick r:id="rId8"/>
        </xdr:cNvPr>
        <xdr:cNvPicPr preferRelativeResize="1">
          <a:picLocks noChangeAspect="1"/>
        </xdr:cNvPicPr>
      </xdr:nvPicPr>
      <xdr:blipFill>
        <a:blip r:embed="rId6"/>
        <a:stretch>
          <a:fillRect/>
        </a:stretch>
      </xdr:blipFill>
      <xdr:spPr>
        <a:xfrm>
          <a:off x="2686050" y="1466850"/>
          <a:ext cx="180975" cy="161925"/>
        </a:xfrm>
        <a:prstGeom prst="rect">
          <a:avLst/>
        </a:prstGeom>
        <a:noFill/>
        <a:ln w="9525" cmpd="sng">
          <a:noFill/>
        </a:ln>
      </xdr:spPr>
    </xdr:pic>
    <xdr:clientData/>
  </xdr:twoCellAnchor>
  <xdr:twoCellAnchor editAs="oneCell">
    <xdr:from>
      <xdr:col>3</xdr:col>
      <xdr:colOff>2343150</xdr:colOff>
      <xdr:row>10</xdr:row>
      <xdr:rowOff>9525</xdr:rowOff>
    </xdr:from>
    <xdr:to>
      <xdr:col>3</xdr:col>
      <xdr:colOff>2524125</xdr:colOff>
      <xdr:row>10</xdr:row>
      <xdr:rowOff>142875</xdr:rowOff>
    </xdr:to>
    <xdr:pic>
      <xdr:nvPicPr>
        <xdr:cNvPr id="4" name="4 Imagen">
          <a:hlinkClick r:id="rId10"/>
        </xdr:cNvPr>
        <xdr:cNvPicPr preferRelativeResize="1">
          <a:picLocks noChangeAspect="1"/>
        </xdr:cNvPicPr>
      </xdr:nvPicPr>
      <xdr:blipFill>
        <a:blip r:embed="rId1"/>
        <a:stretch>
          <a:fillRect/>
        </a:stretch>
      </xdr:blipFill>
      <xdr:spPr>
        <a:xfrm>
          <a:off x="2686050" y="1657350"/>
          <a:ext cx="180975" cy="133350"/>
        </a:xfrm>
        <a:prstGeom prst="rect">
          <a:avLst/>
        </a:prstGeom>
        <a:noFill/>
        <a:ln w="9525" cmpd="sng">
          <a:noFill/>
        </a:ln>
      </xdr:spPr>
    </xdr:pic>
    <xdr:clientData/>
  </xdr:twoCellAnchor>
  <xdr:twoCellAnchor editAs="oneCell">
    <xdr:from>
      <xdr:col>3</xdr:col>
      <xdr:colOff>2343150</xdr:colOff>
      <xdr:row>11</xdr:row>
      <xdr:rowOff>19050</xdr:rowOff>
    </xdr:from>
    <xdr:to>
      <xdr:col>3</xdr:col>
      <xdr:colOff>2524125</xdr:colOff>
      <xdr:row>11</xdr:row>
      <xdr:rowOff>190500</xdr:rowOff>
    </xdr:to>
    <xdr:pic>
      <xdr:nvPicPr>
        <xdr:cNvPr id="5" name="5 Imagen">
          <a:hlinkClick r:id="rId12"/>
        </xdr:cNvPr>
        <xdr:cNvPicPr preferRelativeResize="1">
          <a:picLocks noChangeAspect="1"/>
        </xdr:cNvPicPr>
      </xdr:nvPicPr>
      <xdr:blipFill>
        <a:blip r:embed="rId1"/>
        <a:stretch>
          <a:fillRect/>
        </a:stretch>
      </xdr:blipFill>
      <xdr:spPr>
        <a:xfrm>
          <a:off x="2686050" y="1847850"/>
          <a:ext cx="180975" cy="171450"/>
        </a:xfrm>
        <a:prstGeom prst="rect">
          <a:avLst/>
        </a:prstGeom>
        <a:noFill/>
        <a:ln w="9525" cmpd="sng">
          <a:noFill/>
        </a:ln>
      </xdr:spPr>
    </xdr:pic>
    <xdr:clientData/>
  </xdr:twoCellAnchor>
  <xdr:twoCellAnchor editAs="oneCell">
    <xdr:from>
      <xdr:col>3</xdr:col>
      <xdr:colOff>2343150</xdr:colOff>
      <xdr:row>14</xdr:row>
      <xdr:rowOff>19050</xdr:rowOff>
    </xdr:from>
    <xdr:to>
      <xdr:col>3</xdr:col>
      <xdr:colOff>2524125</xdr:colOff>
      <xdr:row>14</xdr:row>
      <xdr:rowOff>142875</xdr:rowOff>
    </xdr:to>
    <xdr:pic>
      <xdr:nvPicPr>
        <xdr:cNvPr id="6" name="8 Imagen">
          <a:hlinkClick r:id="rId14"/>
        </xdr:cNvPr>
        <xdr:cNvPicPr preferRelativeResize="1">
          <a:picLocks noChangeAspect="1"/>
        </xdr:cNvPicPr>
      </xdr:nvPicPr>
      <xdr:blipFill>
        <a:blip r:embed="rId6"/>
        <a:stretch>
          <a:fillRect/>
        </a:stretch>
      </xdr:blipFill>
      <xdr:spPr>
        <a:xfrm>
          <a:off x="2686050" y="2524125"/>
          <a:ext cx="180975" cy="123825"/>
        </a:xfrm>
        <a:prstGeom prst="rect">
          <a:avLst/>
        </a:prstGeom>
        <a:noFill/>
        <a:ln w="9525" cmpd="sng">
          <a:noFill/>
        </a:ln>
      </xdr:spPr>
    </xdr:pic>
    <xdr:clientData/>
  </xdr:twoCellAnchor>
  <xdr:twoCellAnchor editAs="oneCell">
    <xdr:from>
      <xdr:col>3</xdr:col>
      <xdr:colOff>2343150</xdr:colOff>
      <xdr:row>15</xdr:row>
      <xdr:rowOff>19050</xdr:rowOff>
    </xdr:from>
    <xdr:to>
      <xdr:col>3</xdr:col>
      <xdr:colOff>2524125</xdr:colOff>
      <xdr:row>15</xdr:row>
      <xdr:rowOff>180975</xdr:rowOff>
    </xdr:to>
    <xdr:pic>
      <xdr:nvPicPr>
        <xdr:cNvPr id="7" name="9 Imagen">
          <a:hlinkClick r:id="rId16"/>
        </xdr:cNvPr>
        <xdr:cNvPicPr preferRelativeResize="1">
          <a:picLocks noChangeAspect="1"/>
        </xdr:cNvPicPr>
      </xdr:nvPicPr>
      <xdr:blipFill>
        <a:blip r:embed="rId6"/>
        <a:stretch>
          <a:fillRect/>
        </a:stretch>
      </xdr:blipFill>
      <xdr:spPr>
        <a:xfrm>
          <a:off x="2686050" y="2705100"/>
          <a:ext cx="180975" cy="161925"/>
        </a:xfrm>
        <a:prstGeom prst="rect">
          <a:avLst/>
        </a:prstGeom>
        <a:noFill/>
        <a:ln w="9525" cmpd="sng">
          <a:noFill/>
        </a:ln>
      </xdr:spPr>
    </xdr:pic>
    <xdr:clientData/>
  </xdr:twoCellAnchor>
  <xdr:twoCellAnchor editAs="oneCell">
    <xdr:from>
      <xdr:col>3</xdr:col>
      <xdr:colOff>2343150</xdr:colOff>
      <xdr:row>16</xdr:row>
      <xdr:rowOff>0</xdr:rowOff>
    </xdr:from>
    <xdr:to>
      <xdr:col>3</xdr:col>
      <xdr:colOff>2524125</xdr:colOff>
      <xdr:row>16</xdr:row>
      <xdr:rowOff>171450</xdr:rowOff>
    </xdr:to>
    <xdr:pic>
      <xdr:nvPicPr>
        <xdr:cNvPr id="8" name="10 Imagen">
          <a:hlinkClick r:id="rId19"/>
        </xdr:cNvPr>
        <xdr:cNvPicPr preferRelativeResize="1">
          <a:picLocks noChangeAspect="1"/>
        </xdr:cNvPicPr>
      </xdr:nvPicPr>
      <xdr:blipFill>
        <a:blip r:embed="rId17"/>
        <a:stretch>
          <a:fillRect/>
        </a:stretch>
      </xdr:blipFill>
      <xdr:spPr>
        <a:xfrm>
          <a:off x="2686050" y="2895600"/>
          <a:ext cx="180975" cy="171450"/>
        </a:xfrm>
        <a:prstGeom prst="rect">
          <a:avLst/>
        </a:prstGeom>
        <a:noFill/>
        <a:ln w="9525" cmpd="sng">
          <a:noFill/>
        </a:ln>
      </xdr:spPr>
    </xdr:pic>
    <xdr:clientData/>
  </xdr:twoCellAnchor>
  <xdr:twoCellAnchor editAs="oneCell">
    <xdr:from>
      <xdr:col>3</xdr:col>
      <xdr:colOff>2343150</xdr:colOff>
      <xdr:row>17</xdr:row>
      <xdr:rowOff>28575</xdr:rowOff>
    </xdr:from>
    <xdr:to>
      <xdr:col>3</xdr:col>
      <xdr:colOff>2524125</xdr:colOff>
      <xdr:row>17</xdr:row>
      <xdr:rowOff>200025</xdr:rowOff>
    </xdr:to>
    <xdr:pic>
      <xdr:nvPicPr>
        <xdr:cNvPr id="9" name="12 Imagen">
          <a:hlinkClick r:id="rId21"/>
        </xdr:cNvPr>
        <xdr:cNvPicPr preferRelativeResize="1">
          <a:picLocks noChangeAspect="1"/>
        </xdr:cNvPicPr>
      </xdr:nvPicPr>
      <xdr:blipFill>
        <a:blip r:embed="rId1"/>
        <a:stretch>
          <a:fillRect/>
        </a:stretch>
      </xdr:blipFill>
      <xdr:spPr>
        <a:xfrm>
          <a:off x="2686050" y="3133725"/>
          <a:ext cx="180975" cy="171450"/>
        </a:xfrm>
        <a:prstGeom prst="rect">
          <a:avLst/>
        </a:prstGeom>
        <a:noFill/>
        <a:ln w="9525" cmpd="sng">
          <a:noFill/>
        </a:ln>
      </xdr:spPr>
    </xdr:pic>
    <xdr:clientData/>
  </xdr:twoCellAnchor>
  <xdr:twoCellAnchor editAs="oneCell">
    <xdr:from>
      <xdr:col>8</xdr:col>
      <xdr:colOff>2343150</xdr:colOff>
      <xdr:row>7</xdr:row>
      <xdr:rowOff>19050</xdr:rowOff>
    </xdr:from>
    <xdr:to>
      <xdr:col>8</xdr:col>
      <xdr:colOff>2524125</xdr:colOff>
      <xdr:row>7</xdr:row>
      <xdr:rowOff>152400</xdr:rowOff>
    </xdr:to>
    <xdr:pic>
      <xdr:nvPicPr>
        <xdr:cNvPr id="10" name="14 Imagen">
          <a:hlinkClick r:id="rId23"/>
        </xdr:cNvPr>
        <xdr:cNvPicPr preferRelativeResize="1">
          <a:picLocks noChangeAspect="1"/>
        </xdr:cNvPicPr>
      </xdr:nvPicPr>
      <xdr:blipFill>
        <a:blip r:embed="rId1"/>
        <a:stretch>
          <a:fillRect/>
        </a:stretch>
      </xdr:blipFill>
      <xdr:spPr>
        <a:xfrm>
          <a:off x="5810250" y="1104900"/>
          <a:ext cx="180975" cy="133350"/>
        </a:xfrm>
        <a:prstGeom prst="rect">
          <a:avLst/>
        </a:prstGeom>
        <a:noFill/>
        <a:ln w="9525" cmpd="sng">
          <a:noFill/>
        </a:ln>
      </xdr:spPr>
    </xdr:pic>
    <xdr:clientData/>
  </xdr:twoCellAnchor>
  <xdr:twoCellAnchor editAs="oneCell">
    <xdr:from>
      <xdr:col>8</xdr:col>
      <xdr:colOff>2343150</xdr:colOff>
      <xdr:row>8</xdr:row>
      <xdr:rowOff>19050</xdr:rowOff>
    </xdr:from>
    <xdr:to>
      <xdr:col>8</xdr:col>
      <xdr:colOff>2524125</xdr:colOff>
      <xdr:row>8</xdr:row>
      <xdr:rowOff>152400</xdr:rowOff>
    </xdr:to>
    <xdr:pic>
      <xdr:nvPicPr>
        <xdr:cNvPr id="11" name="15 Imagen">
          <a:hlinkClick r:id="rId25"/>
        </xdr:cNvPr>
        <xdr:cNvPicPr preferRelativeResize="1">
          <a:picLocks noChangeAspect="1"/>
        </xdr:cNvPicPr>
      </xdr:nvPicPr>
      <xdr:blipFill>
        <a:blip r:embed="rId1"/>
        <a:stretch>
          <a:fillRect/>
        </a:stretch>
      </xdr:blipFill>
      <xdr:spPr>
        <a:xfrm>
          <a:off x="5810250" y="1285875"/>
          <a:ext cx="180975" cy="133350"/>
        </a:xfrm>
        <a:prstGeom prst="rect">
          <a:avLst/>
        </a:prstGeom>
        <a:noFill/>
        <a:ln w="9525" cmpd="sng">
          <a:noFill/>
        </a:ln>
      </xdr:spPr>
    </xdr:pic>
    <xdr:clientData/>
  </xdr:twoCellAnchor>
  <xdr:twoCellAnchor editAs="oneCell">
    <xdr:from>
      <xdr:col>8</xdr:col>
      <xdr:colOff>2343150</xdr:colOff>
      <xdr:row>9</xdr:row>
      <xdr:rowOff>28575</xdr:rowOff>
    </xdr:from>
    <xdr:to>
      <xdr:col>8</xdr:col>
      <xdr:colOff>2533650</xdr:colOff>
      <xdr:row>9</xdr:row>
      <xdr:rowOff>190500</xdr:rowOff>
    </xdr:to>
    <xdr:pic>
      <xdr:nvPicPr>
        <xdr:cNvPr id="12" name="16 Imagen">
          <a:hlinkClick r:id="rId28"/>
        </xdr:cNvPr>
        <xdr:cNvPicPr preferRelativeResize="1">
          <a:picLocks noChangeAspect="1"/>
        </xdr:cNvPicPr>
      </xdr:nvPicPr>
      <xdr:blipFill>
        <a:blip r:embed="rId26"/>
        <a:stretch>
          <a:fillRect/>
        </a:stretch>
      </xdr:blipFill>
      <xdr:spPr>
        <a:xfrm>
          <a:off x="5810250" y="1476375"/>
          <a:ext cx="190500" cy="161925"/>
        </a:xfrm>
        <a:prstGeom prst="rect">
          <a:avLst/>
        </a:prstGeom>
        <a:noFill/>
        <a:ln w="9525" cmpd="sng">
          <a:noFill/>
        </a:ln>
      </xdr:spPr>
    </xdr:pic>
    <xdr:clientData/>
  </xdr:twoCellAnchor>
  <xdr:twoCellAnchor editAs="oneCell">
    <xdr:from>
      <xdr:col>8</xdr:col>
      <xdr:colOff>2343150</xdr:colOff>
      <xdr:row>10</xdr:row>
      <xdr:rowOff>19050</xdr:rowOff>
    </xdr:from>
    <xdr:to>
      <xdr:col>8</xdr:col>
      <xdr:colOff>2533650</xdr:colOff>
      <xdr:row>10</xdr:row>
      <xdr:rowOff>152400</xdr:rowOff>
    </xdr:to>
    <xdr:pic>
      <xdr:nvPicPr>
        <xdr:cNvPr id="13" name="17 Imagen">
          <a:hlinkClick r:id="rId30"/>
        </xdr:cNvPr>
        <xdr:cNvPicPr preferRelativeResize="1">
          <a:picLocks noChangeAspect="1"/>
        </xdr:cNvPicPr>
      </xdr:nvPicPr>
      <xdr:blipFill>
        <a:blip r:embed="rId26"/>
        <a:stretch>
          <a:fillRect/>
        </a:stretch>
      </xdr:blipFill>
      <xdr:spPr>
        <a:xfrm>
          <a:off x="5810250" y="1666875"/>
          <a:ext cx="190500" cy="133350"/>
        </a:xfrm>
        <a:prstGeom prst="rect">
          <a:avLst/>
        </a:prstGeom>
        <a:noFill/>
        <a:ln w="9525" cmpd="sng">
          <a:noFill/>
        </a:ln>
      </xdr:spPr>
    </xdr:pic>
    <xdr:clientData/>
  </xdr:twoCellAnchor>
  <xdr:twoCellAnchor editAs="oneCell">
    <xdr:from>
      <xdr:col>8</xdr:col>
      <xdr:colOff>2343150</xdr:colOff>
      <xdr:row>11</xdr:row>
      <xdr:rowOff>28575</xdr:rowOff>
    </xdr:from>
    <xdr:to>
      <xdr:col>8</xdr:col>
      <xdr:colOff>2533650</xdr:colOff>
      <xdr:row>11</xdr:row>
      <xdr:rowOff>200025</xdr:rowOff>
    </xdr:to>
    <xdr:pic>
      <xdr:nvPicPr>
        <xdr:cNvPr id="14" name="18 Imagen">
          <a:hlinkClick r:id="rId33"/>
        </xdr:cNvPr>
        <xdr:cNvPicPr preferRelativeResize="1">
          <a:picLocks noChangeAspect="1"/>
        </xdr:cNvPicPr>
      </xdr:nvPicPr>
      <xdr:blipFill>
        <a:blip r:embed="rId31"/>
        <a:stretch>
          <a:fillRect/>
        </a:stretch>
      </xdr:blipFill>
      <xdr:spPr>
        <a:xfrm>
          <a:off x="5810250" y="1857375"/>
          <a:ext cx="190500" cy="171450"/>
        </a:xfrm>
        <a:prstGeom prst="rect">
          <a:avLst/>
        </a:prstGeom>
        <a:noFill/>
        <a:ln w="9525" cmpd="sng">
          <a:noFill/>
        </a:ln>
      </xdr:spPr>
    </xdr:pic>
    <xdr:clientData/>
  </xdr:twoCellAnchor>
  <xdr:twoCellAnchor editAs="oneCell">
    <xdr:from>
      <xdr:col>8</xdr:col>
      <xdr:colOff>2343150</xdr:colOff>
      <xdr:row>14</xdr:row>
      <xdr:rowOff>19050</xdr:rowOff>
    </xdr:from>
    <xdr:to>
      <xdr:col>8</xdr:col>
      <xdr:colOff>2524125</xdr:colOff>
      <xdr:row>14</xdr:row>
      <xdr:rowOff>142875</xdr:rowOff>
    </xdr:to>
    <xdr:pic>
      <xdr:nvPicPr>
        <xdr:cNvPr id="15" name="20 Imagen">
          <a:hlinkClick r:id="rId35"/>
        </xdr:cNvPr>
        <xdr:cNvPicPr preferRelativeResize="1">
          <a:picLocks noChangeAspect="1"/>
        </xdr:cNvPicPr>
      </xdr:nvPicPr>
      <xdr:blipFill>
        <a:blip r:embed="rId6"/>
        <a:stretch>
          <a:fillRect/>
        </a:stretch>
      </xdr:blipFill>
      <xdr:spPr>
        <a:xfrm>
          <a:off x="5810250" y="2524125"/>
          <a:ext cx="180975" cy="123825"/>
        </a:xfrm>
        <a:prstGeom prst="rect">
          <a:avLst/>
        </a:prstGeom>
        <a:noFill/>
        <a:ln w="9525" cmpd="sng">
          <a:noFill/>
        </a:ln>
      </xdr:spPr>
    </xdr:pic>
    <xdr:clientData/>
  </xdr:twoCellAnchor>
  <xdr:twoCellAnchor editAs="oneCell">
    <xdr:from>
      <xdr:col>8</xdr:col>
      <xdr:colOff>2343150</xdr:colOff>
      <xdr:row>15</xdr:row>
      <xdr:rowOff>19050</xdr:rowOff>
    </xdr:from>
    <xdr:to>
      <xdr:col>8</xdr:col>
      <xdr:colOff>2524125</xdr:colOff>
      <xdr:row>15</xdr:row>
      <xdr:rowOff>180975</xdr:rowOff>
    </xdr:to>
    <xdr:pic>
      <xdr:nvPicPr>
        <xdr:cNvPr id="16" name="21 Imagen">
          <a:hlinkClick r:id="rId37"/>
        </xdr:cNvPr>
        <xdr:cNvPicPr preferRelativeResize="1">
          <a:picLocks noChangeAspect="1"/>
        </xdr:cNvPicPr>
      </xdr:nvPicPr>
      <xdr:blipFill>
        <a:blip r:embed="rId6"/>
        <a:stretch>
          <a:fillRect/>
        </a:stretch>
      </xdr:blipFill>
      <xdr:spPr>
        <a:xfrm>
          <a:off x="5810250" y="2705100"/>
          <a:ext cx="180975" cy="161925"/>
        </a:xfrm>
        <a:prstGeom prst="rect">
          <a:avLst/>
        </a:prstGeom>
        <a:noFill/>
        <a:ln w="9525" cmpd="sng">
          <a:noFill/>
        </a:ln>
      </xdr:spPr>
    </xdr:pic>
    <xdr:clientData/>
  </xdr:twoCellAnchor>
  <xdr:twoCellAnchor editAs="oneCell">
    <xdr:from>
      <xdr:col>8</xdr:col>
      <xdr:colOff>2343150</xdr:colOff>
      <xdr:row>16</xdr:row>
      <xdr:rowOff>19050</xdr:rowOff>
    </xdr:from>
    <xdr:to>
      <xdr:col>8</xdr:col>
      <xdr:colOff>2524125</xdr:colOff>
      <xdr:row>16</xdr:row>
      <xdr:rowOff>190500</xdr:rowOff>
    </xdr:to>
    <xdr:pic>
      <xdr:nvPicPr>
        <xdr:cNvPr id="17" name="23 Imagen">
          <a:hlinkClick r:id="rId39"/>
        </xdr:cNvPr>
        <xdr:cNvPicPr preferRelativeResize="1">
          <a:picLocks noChangeAspect="1"/>
        </xdr:cNvPicPr>
      </xdr:nvPicPr>
      <xdr:blipFill>
        <a:blip r:embed="rId1"/>
        <a:stretch>
          <a:fillRect/>
        </a:stretch>
      </xdr:blipFill>
      <xdr:spPr>
        <a:xfrm>
          <a:off x="5810250" y="2914650"/>
          <a:ext cx="180975" cy="171450"/>
        </a:xfrm>
        <a:prstGeom prst="rect">
          <a:avLst/>
        </a:prstGeom>
        <a:noFill/>
        <a:ln w="9525" cmpd="sng">
          <a:noFill/>
        </a:ln>
      </xdr:spPr>
    </xdr:pic>
    <xdr:clientData/>
  </xdr:twoCellAnchor>
  <xdr:twoCellAnchor editAs="oneCell">
    <xdr:from>
      <xdr:col>8</xdr:col>
      <xdr:colOff>2343150</xdr:colOff>
      <xdr:row>17</xdr:row>
      <xdr:rowOff>9525</xdr:rowOff>
    </xdr:from>
    <xdr:to>
      <xdr:col>8</xdr:col>
      <xdr:colOff>2524125</xdr:colOff>
      <xdr:row>17</xdr:row>
      <xdr:rowOff>180975</xdr:rowOff>
    </xdr:to>
    <xdr:pic>
      <xdr:nvPicPr>
        <xdr:cNvPr id="18" name="24 Imagen">
          <a:hlinkClick r:id="rId41"/>
        </xdr:cNvPr>
        <xdr:cNvPicPr preferRelativeResize="1">
          <a:picLocks noChangeAspect="1"/>
        </xdr:cNvPicPr>
      </xdr:nvPicPr>
      <xdr:blipFill>
        <a:blip r:embed="rId1"/>
        <a:stretch>
          <a:fillRect/>
        </a:stretch>
      </xdr:blipFill>
      <xdr:spPr>
        <a:xfrm>
          <a:off x="5810250" y="3114675"/>
          <a:ext cx="180975" cy="171450"/>
        </a:xfrm>
        <a:prstGeom prst="rect">
          <a:avLst/>
        </a:prstGeom>
        <a:noFill/>
        <a:ln w="9525" cmpd="sng">
          <a:noFill/>
        </a:ln>
      </xdr:spPr>
    </xdr:pic>
    <xdr:clientData/>
  </xdr:twoCellAnchor>
  <xdr:twoCellAnchor editAs="oneCell">
    <xdr:from>
      <xdr:col>3</xdr:col>
      <xdr:colOff>2343150</xdr:colOff>
      <xdr:row>21</xdr:row>
      <xdr:rowOff>9525</xdr:rowOff>
    </xdr:from>
    <xdr:to>
      <xdr:col>3</xdr:col>
      <xdr:colOff>2524125</xdr:colOff>
      <xdr:row>21</xdr:row>
      <xdr:rowOff>142875</xdr:rowOff>
    </xdr:to>
    <xdr:pic>
      <xdr:nvPicPr>
        <xdr:cNvPr id="19" name="37 Imagen">
          <a:hlinkClick r:id="rId43"/>
        </xdr:cNvPr>
        <xdr:cNvPicPr preferRelativeResize="1">
          <a:picLocks noChangeAspect="1"/>
        </xdr:cNvPicPr>
      </xdr:nvPicPr>
      <xdr:blipFill>
        <a:blip r:embed="rId1"/>
        <a:stretch>
          <a:fillRect/>
        </a:stretch>
      </xdr:blipFill>
      <xdr:spPr>
        <a:xfrm>
          <a:off x="2686050" y="3971925"/>
          <a:ext cx="180975" cy="133350"/>
        </a:xfrm>
        <a:prstGeom prst="rect">
          <a:avLst/>
        </a:prstGeom>
        <a:noFill/>
        <a:ln w="9525" cmpd="sng">
          <a:noFill/>
        </a:ln>
      </xdr:spPr>
    </xdr:pic>
    <xdr:clientData/>
  </xdr:twoCellAnchor>
  <xdr:twoCellAnchor editAs="oneCell">
    <xdr:from>
      <xdr:col>3</xdr:col>
      <xdr:colOff>2343150</xdr:colOff>
      <xdr:row>22</xdr:row>
      <xdr:rowOff>0</xdr:rowOff>
    </xdr:from>
    <xdr:to>
      <xdr:col>3</xdr:col>
      <xdr:colOff>2524125</xdr:colOff>
      <xdr:row>22</xdr:row>
      <xdr:rowOff>171450</xdr:rowOff>
    </xdr:to>
    <xdr:pic>
      <xdr:nvPicPr>
        <xdr:cNvPr id="20" name="38 Imagen">
          <a:hlinkClick r:id="rId45"/>
        </xdr:cNvPr>
        <xdr:cNvPicPr preferRelativeResize="1">
          <a:picLocks noChangeAspect="1"/>
        </xdr:cNvPicPr>
      </xdr:nvPicPr>
      <xdr:blipFill>
        <a:blip r:embed="rId17"/>
        <a:stretch>
          <a:fillRect/>
        </a:stretch>
      </xdr:blipFill>
      <xdr:spPr>
        <a:xfrm>
          <a:off x="2686050" y="4143375"/>
          <a:ext cx="180975" cy="171450"/>
        </a:xfrm>
        <a:prstGeom prst="rect">
          <a:avLst/>
        </a:prstGeom>
        <a:noFill/>
        <a:ln w="9525" cmpd="sng">
          <a:noFill/>
        </a:ln>
      </xdr:spPr>
    </xdr:pic>
    <xdr:clientData/>
  </xdr:twoCellAnchor>
  <xdr:twoCellAnchor editAs="oneCell">
    <xdr:from>
      <xdr:col>3</xdr:col>
      <xdr:colOff>2343150</xdr:colOff>
      <xdr:row>23</xdr:row>
      <xdr:rowOff>19050</xdr:rowOff>
    </xdr:from>
    <xdr:to>
      <xdr:col>3</xdr:col>
      <xdr:colOff>2524125</xdr:colOff>
      <xdr:row>23</xdr:row>
      <xdr:rowOff>142875</xdr:rowOff>
    </xdr:to>
    <xdr:pic>
      <xdr:nvPicPr>
        <xdr:cNvPr id="21" name="39 Imagen">
          <a:hlinkClick r:id="rId47"/>
        </xdr:cNvPr>
        <xdr:cNvPicPr preferRelativeResize="1">
          <a:picLocks noChangeAspect="1"/>
        </xdr:cNvPicPr>
      </xdr:nvPicPr>
      <xdr:blipFill>
        <a:blip r:embed="rId6"/>
        <a:stretch>
          <a:fillRect/>
        </a:stretch>
      </xdr:blipFill>
      <xdr:spPr>
        <a:xfrm>
          <a:off x="2686050" y="4371975"/>
          <a:ext cx="180975" cy="123825"/>
        </a:xfrm>
        <a:prstGeom prst="rect">
          <a:avLst/>
        </a:prstGeom>
        <a:noFill/>
        <a:ln w="9525" cmpd="sng">
          <a:noFill/>
        </a:ln>
      </xdr:spPr>
    </xdr:pic>
    <xdr:clientData/>
  </xdr:twoCellAnchor>
  <xdr:twoCellAnchor editAs="oneCell">
    <xdr:from>
      <xdr:col>3</xdr:col>
      <xdr:colOff>2343150</xdr:colOff>
      <xdr:row>24</xdr:row>
      <xdr:rowOff>19050</xdr:rowOff>
    </xdr:from>
    <xdr:to>
      <xdr:col>3</xdr:col>
      <xdr:colOff>2524125</xdr:colOff>
      <xdr:row>24</xdr:row>
      <xdr:rowOff>152400</xdr:rowOff>
    </xdr:to>
    <xdr:pic>
      <xdr:nvPicPr>
        <xdr:cNvPr id="22" name="40 Imagen">
          <a:hlinkClick r:id="rId49"/>
        </xdr:cNvPr>
        <xdr:cNvPicPr preferRelativeResize="1">
          <a:picLocks noChangeAspect="1"/>
        </xdr:cNvPicPr>
      </xdr:nvPicPr>
      <xdr:blipFill>
        <a:blip r:embed="rId1"/>
        <a:stretch>
          <a:fillRect/>
        </a:stretch>
      </xdr:blipFill>
      <xdr:spPr>
        <a:xfrm>
          <a:off x="2686050" y="4552950"/>
          <a:ext cx="180975" cy="133350"/>
        </a:xfrm>
        <a:prstGeom prst="rect">
          <a:avLst/>
        </a:prstGeom>
        <a:noFill/>
        <a:ln w="9525" cmpd="sng">
          <a:noFill/>
        </a:ln>
      </xdr:spPr>
    </xdr:pic>
    <xdr:clientData/>
  </xdr:twoCellAnchor>
  <xdr:twoCellAnchor editAs="oneCell">
    <xdr:from>
      <xdr:col>8</xdr:col>
      <xdr:colOff>2343150</xdr:colOff>
      <xdr:row>21</xdr:row>
      <xdr:rowOff>9525</xdr:rowOff>
    </xdr:from>
    <xdr:to>
      <xdr:col>8</xdr:col>
      <xdr:colOff>2524125</xdr:colOff>
      <xdr:row>21</xdr:row>
      <xdr:rowOff>133350</xdr:rowOff>
    </xdr:to>
    <xdr:pic>
      <xdr:nvPicPr>
        <xdr:cNvPr id="23" name="41 Imagen">
          <a:hlinkClick r:id="rId51"/>
        </xdr:cNvPr>
        <xdr:cNvPicPr preferRelativeResize="1">
          <a:picLocks noChangeAspect="1"/>
        </xdr:cNvPicPr>
      </xdr:nvPicPr>
      <xdr:blipFill>
        <a:blip r:embed="rId6"/>
        <a:stretch>
          <a:fillRect/>
        </a:stretch>
      </xdr:blipFill>
      <xdr:spPr>
        <a:xfrm>
          <a:off x="5810250" y="3971925"/>
          <a:ext cx="180975" cy="123825"/>
        </a:xfrm>
        <a:prstGeom prst="rect">
          <a:avLst/>
        </a:prstGeom>
        <a:noFill/>
        <a:ln w="9525" cmpd="sng">
          <a:noFill/>
        </a:ln>
      </xdr:spPr>
    </xdr:pic>
    <xdr:clientData/>
  </xdr:twoCellAnchor>
  <xdr:twoCellAnchor editAs="oneCell">
    <xdr:from>
      <xdr:col>8</xdr:col>
      <xdr:colOff>2343150</xdr:colOff>
      <xdr:row>22</xdr:row>
      <xdr:rowOff>9525</xdr:rowOff>
    </xdr:from>
    <xdr:to>
      <xdr:col>8</xdr:col>
      <xdr:colOff>2524125</xdr:colOff>
      <xdr:row>22</xdr:row>
      <xdr:rowOff>171450</xdr:rowOff>
    </xdr:to>
    <xdr:pic>
      <xdr:nvPicPr>
        <xdr:cNvPr id="24" name="41 Imagen">
          <a:hlinkClick r:id="rId54"/>
        </xdr:cNvPr>
        <xdr:cNvPicPr preferRelativeResize="1">
          <a:picLocks noChangeAspect="1"/>
        </xdr:cNvPicPr>
      </xdr:nvPicPr>
      <xdr:blipFill>
        <a:blip r:embed="rId52"/>
        <a:stretch>
          <a:fillRect/>
        </a:stretch>
      </xdr:blipFill>
      <xdr:spPr>
        <a:xfrm>
          <a:off x="5810250" y="4152900"/>
          <a:ext cx="18097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28</xdr:row>
      <xdr:rowOff>0</xdr:rowOff>
    </xdr:from>
    <xdr:to>
      <xdr:col>7</xdr:col>
      <xdr:colOff>180975</xdr:colOff>
      <xdr:row>28</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5886450" y="568642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29</xdr:row>
      <xdr:rowOff>0</xdr:rowOff>
    </xdr:from>
    <xdr:to>
      <xdr:col>1</xdr:col>
      <xdr:colOff>180975</xdr:colOff>
      <xdr:row>29</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685800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762000</xdr:colOff>
      <xdr:row>18</xdr:row>
      <xdr:rowOff>0</xdr:rowOff>
    </xdr:from>
    <xdr:to>
      <xdr:col>5</xdr:col>
      <xdr:colOff>219075</xdr:colOff>
      <xdr:row>18</xdr:row>
      <xdr:rowOff>161925</xdr:rowOff>
    </xdr:to>
    <xdr:pic>
      <xdr:nvPicPr>
        <xdr:cNvPr id="1" name="1 Imagen">
          <a:hlinkClick r:id="rId3"/>
        </xdr:cNvPr>
        <xdr:cNvPicPr preferRelativeResize="1">
          <a:picLocks noChangeAspect="1"/>
        </xdr:cNvPicPr>
      </xdr:nvPicPr>
      <xdr:blipFill>
        <a:blip r:embed="rId1"/>
        <a:stretch>
          <a:fillRect/>
        </a:stretch>
      </xdr:blipFill>
      <xdr:spPr>
        <a:xfrm>
          <a:off x="4743450" y="4991100"/>
          <a:ext cx="219075" cy="16192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26</xdr:row>
      <xdr:rowOff>38100</xdr:rowOff>
    </xdr:from>
    <xdr:to>
      <xdr:col>0</xdr:col>
      <xdr:colOff>647700</xdr:colOff>
      <xdr:row>27</xdr:row>
      <xdr:rowOff>19050</xdr:rowOff>
    </xdr:to>
    <xdr:pic>
      <xdr:nvPicPr>
        <xdr:cNvPr id="1" name="1 Imagen">
          <a:hlinkClick r:id="rId3"/>
        </xdr:cNvPr>
        <xdr:cNvPicPr preferRelativeResize="1">
          <a:picLocks noChangeAspect="1"/>
        </xdr:cNvPicPr>
      </xdr:nvPicPr>
      <xdr:blipFill>
        <a:blip r:embed="rId1"/>
        <a:stretch>
          <a:fillRect/>
        </a:stretch>
      </xdr:blipFill>
      <xdr:spPr>
        <a:xfrm>
          <a:off x="466725" y="5819775"/>
          <a:ext cx="180975" cy="16192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54</xdr:row>
      <xdr:rowOff>76200</xdr:rowOff>
    </xdr:from>
    <xdr:to>
      <xdr:col>6</xdr:col>
      <xdr:colOff>1104900</xdr:colOff>
      <xdr:row>55</xdr:row>
      <xdr:rowOff>57150</xdr:rowOff>
    </xdr:to>
    <xdr:pic>
      <xdr:nvPicPr>
        <xdr:cNvPr id="1" name="1 Imagen">
          <a:hlinkClick r:id="rId3"/>
        </xdr:cNvPr>
        <xdr:cNvPicPr preferRelativeResize="1">
          <a:picLocks noChangeAspect="1"/>
        </xdr:cNvPicPr>
      </xdr:nvPicPr>
      <xdr:blipFill>
        <a:blip r:embed="rId1"/>
        <a:stretch>
          <a:fillRect/>
        </a:stretch>
      </xdr:blipFill>
      <xdr:spPr>
        <a:xfrm>
          <a:off x="7600950" y="10077450"/>
          <a:ext cx="180975" cy="1333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53</xdr:row>
      <xdr:rowOff>0</xdr:rowOff>
    </xdr:from>
    <xdr:to>
      <xdr:col>1</xdr:col>
      <xdr:colOff>180975</xdr:colOff>
      <xdr:row>53</xdr:row>
      <xdr:rowOff>171450</xdr:rowOff>
    </xdr:to>
    <xdr:pic>
      <xdr:nvPicPr>
        <xdr:cNvPr id="1" name="1 Imagen">
          <a:hlinkClick r:id="rId3"/>
        </xdr:cNvPr>
        <xdr:cNvPicPr preferRelativeResize="1">
          <a:picLocks noChangeAspect="1"/>
        </xdr:cNvPicPr>
      </xdr:nvPicPr>
      <xdr:blipFill>
        <a:blip r:embed="rId1"/>
        <a:stretch>
          <a:fillRect/>
        </a:stretch>
      </xdr:blipFill>
      <xdr:spPr>
        <a:xfrm>
          <a:off x="762000" y="9944100"/>
          <a:ext cx="180975" cy="171450"/>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95250</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857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19</xdr:row>
      <xdr:rowOff>0</xdr:rowOff>
    </xdr:from>
    <xdr:to>
      <xdr:col>8</xdr:col>
      <xdr:colOff>180975</xdr:colOff>
      <xdr:row>19</xdr:row>
      <xdr:rowOff>142875</xdr:rowOff>
    </xdr:to>
    <xdr:pic>
      <xdr:nvPicPr>
        <xdr:cNvPr id="1" name="1 Imagen">
          <a:hlinkClick r:id="rId3"/>
        </xdr:cNvPr>
        <xdr:cNvPicPr preferRelativeResize="1">
          <a:picLocks noChangeAspect="1"/>
        </xdr:cNvPicPr>
      </xdr:nvPicPr>
      <xdr:blipFill>
        <a:blip r:embed="rId1"/>
        <a:stretch>
          <a:fillRect/>
        </a:stretch>
      </xdr:blipFill>
      <xdr:spPr>
        <a:xfrm>
          <a:off x="13630275" y="6086475"/>
          <a:ext cx="180975" cy="142875"/>
        </a:xfrm>
        <a:prstGeom prst="rect">
          <a:avLst/>
        </a:prstGeom>
        <a:noFill/>
        <a:ln w="9525" cmpd="sng">
          <a:noFill/>
        </a:ln>
      </xdr:spPr>
    </xdr:pic>
    <xdr:clientData/>
  </xdr:twoCellAnchor>
  <xdr:twoCellAnchor editAs="oneCell">
    <xdr:from>
      <xdr:col>0</xdr:col>
      <xdr:colOff>0</xdr:colOff>
      <xdr:row>0</xdr:row>
      <xdr:rowOff>0</xdr:rowOff>
    </xdr:from>
    <xdr:to>
      <xdr:col>0</xdr:col>
      <xdr:colOff>447675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43</xdr:row>
      <xdr:rowOff>38100</xdr:rowOff>
    </xdr:from>
    <xdr:to>
      <xdr:col>1</xdr:col>
      <xdr:colOff>180975</xdr:colOff>
      <xdr:row>44</xdr:row>
      <xdr:rowOff>28575</xdr:rowOff>
    </xdr:to>
    <xdr:pic>
      <xdr:nvPicPr>
        <xdr:cNvPr id="1" name="1 Imagen">
          <a:hlinkClick r:id="rId3"/>
        </xdr:cNvPr>
        <xdr:cNvPicPr preferRelativeResize="1">
          <a:picLocks noChangeAspect="1"/>
        </xdr:cNvPicPr>
      </xdr:nvPicPr>
      <xdr:blipFill>
        <a:blip r:embed="rId1"/>
        <a:stretch>
          <a:fillRect/>
        </a:stretch>
      </xdr:blipFill>
      <xdr:spPr>
        <a:xfrm>
          <a:off x="152400" y="9163050"/>
          <a:ext cx="180975" cy="152400"/>
        </a:xfrm>
        <a:prstGeom prst="rect">
          <a:avLst/>
        </a:prstGeom>
        <a:noFill/>
        <a:ln w="9525" cmpd="sng">
          <a:noFill/>
        </a:ln>
      </xdr:spPr>
    </xdr:pic>
    <xdr:clientData/>
  </xdr:twoCellAnchor>
  <xdr:twoCellAnchor editAs="oneCell">
    <xdr:from>
      <xdr:col>0</xdr:col>
      <xdr:colOff>0</xdr:colOff>
      <xdr:row>0</xdr:row>
      <xdr:rowOff>0</xdr:rowOff>
    </xdr:from>
    <xdr:to>
      <xdr:col>1</xdr:col>
      <xdr:colOff>295275</xdr:colOff>
      <xdr:row>1</xdr:row>
      <xdr:rowOff>85725</xdr:rowOff>
    </xdr:to>
    <xdr:pic>
      <xdr:nvPicPr>
        <xdr:cNvPr id="2" name="Imagen 2" descr="http://pion.disca.upv.es/alucine/img/menu_boton_home.png">
          <a:hlinkClick r:id="rId6"/>
        </xdr:cNvPr>
        <xdr:cNvPicPr preferRelativeResize="1">
          <a:picLocks noChangeAspect="1"/>
        </xdr:cNvPicPr>
      </xdr:nvPicPr>
      <xdr:blipFill>
        <a:blip r:embed="rId4"/>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104775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447675</xdr:colOff>
      <xdr:row>1</xdr:row>
      <xdr:rowOff>85725</xdr:rowOff>
    </xdr:to>
    <xdr:pic>
      <xdr:nvPicPr>
        <xdr:cNvPr id="1" name="Imagen 2" descr="http://pion.disca.upv.es/alucine/img/menu_boton_home.png">
          <a:hlinkClick r:id="rId3"/>
        </xdr:cNvPr>
        <xdr:cNvPicPr preferRelativeResize="1">
          <a:picLocks noChangeAspect="1"/>
        </xdr:cNvPicPr>
      </xdr:nvPicPr>
      <xdr:blipFill>
        <a:blip r:embed="rId1"/>
        <a:srcRect l="1" t="13235" r="6527" b="7345"/>
        <a:stretch>
          <a:fillRect/>
        </a:stretch>
      </xdr:blipFill>
      <xdr:spPr>
        <a:xfrm>
          <a:off x="0" y="0"/>
          <a:ext cx="4476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awww.sat.gob.mx/cifras_sat/Paginas/inicio.html" TargetMode="External" /><Relationship Id="rId2" Type="http://schemas.openxmlformats.org/officeDocument/2006/relationships/hyperlink" Target="http://presto.hacienda.gob.mx/EstoporLayout/estadisticas.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showGridLines="0" showRowColHeaders="0" tabSelected="1" zoomScale="118" zoomScaleNormal="118" zoomScaleSheetLayoutView="100" workbookViewId="0" topLeftCell="A1">
      <selection activeCell="A1" sqref="A1:J1"/>
    </sheetView>
  </sheetViews>
  <sheetFormatPr defaultColWidth="11.421875" defaultRowHeight="15"/>
  <cols>
    <col min="1" max="1" width="1.7109375" style="17" customWidth="1"/>
    <col min="2" max="3" width="1.7109375" style="18" customWidth="1"/>
    <col min="4" max="4" width="38.00390625" style="2" customWidth="1"/>
    <col min="5" max="5" width="4.140625" style="17" customWidth="1"/>
    <col min="6" max="8" width="1.57421875" style="2" customWidth="1"/>
    <col min="9" max="9" width="38.00390625" style="2" customWidth="1"/>
    <col min="10" max="10" width="1.421875" style="2" customWidth="1"/>
    <col min="11" max="11" width="3.7109375" style="2" customWidth="1"/>
    <col min="12" max="12" width="6.00390625" style="2" customWidth="1"/>
    <col min="13" max="16384" width="11.421875" style="2" customWidth="1"/>
  </cols>
  <sheetData>
    <row r="1" spans="1:10" ht="18.75">
      <c r="A1" s="399" t="s">
        <v>235</v>
      </c>
      <c r="B1" s="399"/>
      <c r="C1" s="399"/>
      <c r="D1" s="399"/>
      <c r="E1" s="399"/>
      <c r="F1" s="399"/>
      <c r="G1" s="399"/>
      <c r="H1" s="399"/>
      <c r="I1" s="399"/>
      <c r="J1" s="399"/>
    </row>
    <row r="2" spans="1:10" ht="18.75">
      <c r="A2" s="400" t="s">
        <v>363</v>
      </c>
      <c r="B2" s="400"/>
      <c r="C2" s="400"/>
      <c r="D2" s="400"/>
      <c r="E2" s="400"/>
      <c r="F2" s="400"/>
      <c r="G2" s="400"/>
      <c r="H2" s="400"/>
      <c r="I2" s="400"/>
      <c r="J2" s="3"/>
    </row>
    <row r="3" spans="1:10" ht="6.75" customHeight="1">
      <c r="A3" s="4"/>
      <c r="B3" s="4"/>
      <c r="C3" s="4"/>
      <c r="D3" s="5"/>
      <c r="E3" s="6"/>
      <c r="F3" s="7"/>
      <c r="G3" s="7"/>
      <c r="H3" s="7"/>
      <c r="I3" s="7"/>
      <c r="J3" s="8"/>
    </row>
    <row r="4" spans="1:11" ht="8.25" customHeight="1">
      <c r="A4" s="401" t="s">
        <v>234</v>
      </c>
      <c r="B4" s="401"/>
      <c r="C4" s="401"/>
      <c r="D4" s="401"/>
      <c r="E4" s="290"/>
      <c r="F4" s="401" t="s">
        <v>234</v>
      </c>
      <c r="G4" s="401"/>
      <c r="H4" s="401"/>
      <c r="I4" s="401"/>
      <c r="J4" s="10"/>
      <c r="K4" s="7"/>
    </row>
    <row r="5" spans="1:11" ht="8.25" customHeight="1">
      <c r="A5" s="401"/>
      <c r="B5" s="401"/>
      <c r="C5" s="401"/>
      <c r="D5" s="401"/>
      <c r="E5" s="290"/>
      <c r="F5" s="401"/>
      <c r="G5" s="401"/>
      <c r="H5" s="401"/>
      <c r="I5" s="401"/>
      <c r="J5" s="10"/>
      <c r="K5" s="7"/>
    </row>
    <row r="6" spans="1:11" ht="6.75" customHeight="1">
      <c r="A6" s="4"/>
      <c r="B6" s="4"/>
      <c r="C6" s="4"/>
      <c r="D6" s="5"/>
      <c r="E6" s="9"/>
      <c r="F6" s="7"/>
      <c r="G6" s="7"/>
      <c r="H6" s="7"/>
      <c r="I6" s="7"/>
      <c r="J6" s="10"/>
      <c r="K6" s="7"/>
    </row>
    <row r="7" spans="1:13" ht="18">
      <c r="A7" s="397" t="s">
        <v>87</v>
      </c>
      <c r="B7" s="397"/>
      <c r="C7" s="397"/>
      <c r="D7" s="398" t="s">
        <v>8</v>
      </c>
      <c r="E7" s="11"/>
      <c r="F7" s="12" t="s">
        <v>103</v>
      </c>
      <c r="G7" s="12"/>
      <c r="H7" s="12"/>
      <c r="I7" s="13"/>
      <c r="J7" s="10"/>
      <c r="K7" s="10"/>
      <c r="L7" s="8"/>
      <c r="M7" s="8"/>
    </row>
    <row r="8" spans="1:13" ht="14.25">
      <c r="A8" s="4" t="s">
        <v>88</v>
      </c>
      <c r="B8" s="4">
        <v>1</v>
      </c>
      <c r="C8" s="4"/>
      <c r="D8" s="14" t="s">
        <v>62</v>
      </c>
      <c r="E8" s="15"/>
      <c r="F8" s="4" t="s">
        <v>100</v>
      </c>
      <c r="G8" s="4">
        <v>1</v>
      </c>
      <c r="I8" s="14" t="s">
        <v>104</v>
      </c>
      <c r="J8" s="10"/>
      <c r="K8" s="15"/>
      <c r="L8" s="8"/>
      <c r="M8" s="8"/>
    </row>
    <row r="9" spans="1:13" ht="14.25">
      <c r="A9" s="4" t="s">
        <v>88</v>
      </c>
      <c r="B9" s="4">
        <v>2</v>
      </c>
      <c r="C9" s="4"/>
      <c r="D9" s="14" t="s">
        <v>89</v>
      </c>
      <c r="E9" s="15"/>
      <c r="F9" s="4" t="s">
        <v>100</v>
      </c>
      <c r="G9" s="4">
        <v>2</v>
      </c>
      <c r="I9" s="14" t="s">
        <v>105</v>
      </c>
      <c r="J9" s="10"/>
      <c r="K9" s="15"/>
      <c r="L9" s="8"/>
      <c r="M9" s="8"/>
    </row>
    <row r="10" spans="1:13" ht="15.75" customHeight="1">
      <c r="A10" s="4" t="s">
        <v>88</v>
      </c>
      <c r="B10" s="4">
        <v>3</v>
      </c>
      <c r="C10" s="4"/>
      <c r="D10" s="14" t="s">
        <v>9</v>
      </c>
      <c r="E10" s="15"/>
      <c r="F10" s="4" t="s">
        <v>100</v>
      </c>
      <c r="G10" s="4">
        <v>3</v>
      </c>
      <c r="I10" s="14" t="s">
        <v>106</v>
      </c>
      <c r="J10" s="10"/>
      <c r="K10" s="15"/>
      <c r="L10" s="8"/>
      <c r="M10" s="8"/>
    </row>
    <row r="11" spans="1:11" ht="14.25">
      <c r="A11" s="4" t="s">
        <v>88</v>
      </c>
      <c r="B11" s="4">
        <v>4</v>
      </c>
      <c r="C11" s="4"/>
      <c r="D11" s="14" t="s">
        <v>11</v>
      </c>
      <c r="E11" s="15"/>
      <c r="F11" s="4" t="s">
        <v>100</v>
      </c>
      <c r="G11" s="4">
        <v>4</v>
      </c>
      <c r="I11" s="14" t="s">
        <v>107</v>
      </c>
      <c r="J11" s="10"/>
      <c r="K11" s="15"/>
    </row>
    <row r="12" spans="1:11" ht="16.5" customHeight="1">
      <c r="A12" s="4" t="s">
        <v>88</v>
      </c>
      <c r="B12" s="4">
        <v>5</v>
      </c>
      <c r="C12" s="4"/>
      <c r="D12" s="14" t="s">
        <v>233</v>
      </c>
      <c r="E12" s="15"/>
      <c r="F12" s="4" t="s">
        <v>100</v>
      </c>
      <c r="G12" s="4">
        <v>5</v>
      </c>
      <c r="I12" s="14" t="s">
        <v>108</v>
      </c>
      <c r="J12" s="10"/>
      <c r="K12" s="15"/>
    </row>
    <row r="13" spans="1:11" s="7" customFormat="1" ht="18">
      <c r="A13" s="4"/>
      <c r="B13" s="4"/>
      <c r="C13" s="4"/>
      <c r="D13" s="16"/>
      <c r="E13" s="15"/>
      <c r="F13" s="4"/>
      <c r="G13" s="4"/>
      <c r="H13" s="4"/>
      <c r="I13" s="4"/>
      <c r="J13" s="10"/>
      <c r="K13" s="15"/>
    </row>
    <row r="14" spans="1:11" s="7" customFormat="1" ht="18.75" customHeight="1">
      <c r="A14" s="397" t="s">
        <v>91</v>
      </c>
      <c r="B14" s="397"/>
      <c r="C14" s="397"/>
      <c r="D14" s="398" t="s">
        <v>8</v>
      </c>
      <c r="E14" s="15"/>
      <c r="F14" s="12" t="s">
        <v>109</v>
      </c>
      <c r="G14" s="12"/>
      <c r="H14" s="12"/>
      <c r="I14" s="13"/>
      <c r="J14" s="10"/>
      <c r="K14" s="15"/>
    </row>
    <row r="15" spans="1:11" ht="14.25">
      <c r="A15" s="4" t="s">
        <v>92</v>
      </c>
      <c r="B15" s="4">
        <v>1</v>
      </c>
      <c r="C15" s="4"/>
      <c r="D15" s="14" t="s">
        <v>93</v>
      </c>
      <c r="E15" s="15"/>
      <c r="F15" s="4" t="s">
        <v>101</v>
      </c>
      <c r="G15" s="4">
        <v>1</v>
      </c>
      <c r="I15" s="14" t="s">
        <v>34</v>
      </c>
      <c r="J15" s="10"/>
      <c r="K15" s="15"/>
    </row>
    <row r="16" spans="1:11" ht="16.5" customHeight="1">
      <c r="A16" s="4" t="s">
        <v>92</v>
      </c>
      <c r="B16" s="4">
        <v>2</v>
      </c>
      <c r="C16" s="4"/>
      <c r="D16" s="14" t="s">
        <v>94</v>
      </c>
      <c r="E16" s="15"/>
      <c r="F16" s="4" t="s">
        <v>101</v>
      </c>
      <c r="G16" s="4">
        <v>2</v>
      </c>
      <c r="I16" s="14" t="s">
        <v>45</v>
      </c>
      <c r="J16" s="16"/>
      <c r="K16" s="15"/>
    </row>
    <row r="17" spans="1:11" ht="16.5" customHeight="1">
      <c r="A17" s="4" t="s">
        <v>92</v>
      </c>
      <c r="B17" s="4">
        <v>3</v>
      </c>
      <c r="C17" s="4"/>
      <c r="D17" s="14" t="s">
        <v>95</v>
      </c>
      <c r="E17" s="15"/>
      <c r="F17" s="4" t="s">
        <v>101</v>
      </c>
      <c r="G17" s="4">
        <v>3</v>
      </c>
      <c r="I17" s="14" t="s">
        <v>110</v>
      </c>
      <c r="J17" s="16"/>
      <c r="K17" s="15"/>
    </row>
    <row r="18" spans="1:11" ht="16.5" customHeight="1">
      <c r="A18" s="4" t="s">
        <v>92</v>
      </c>
      <c r="B18" s="4">
        <v>4</v>
      </c>
      <c r="C18" s="4"/>
      <c r="D18" s="14" t="s">
        <v>96</v>
      </c>
      <c r="E18" s="15"/>
      <c r="F18" s="4" t="s">
        <v>101</v>
      </c>
      <c r="G18" s="4">
        <v>4</v>
      </c>
      <c r="I18" s="14" t="s">
        <v>14</v>
      </c>
      <c r="J18" s="16"/>
      <c r="K18" s="15"/>
    </row>
    <row r="19" spans="1:11" ht="15" customHeight="1">
      <c r="A19" s="4"/>
      <c r="B19" s="4"/>
      <c r="C19" s="4"/>
      <c r="E19" s="15"/>
      <c r="J19" s="16"/>
      <c r="K19" s="15"/>
    </row>
    <row r="20" spans="1:11" s="7" customFormat="1" ht="18" customHeight="1">
      <c r="A20" s="10"/>
      <c r="B20" s="10"/>
      <c r="C20" s="10"/>
      <c r="D20" s="10"/>
      <c r="E20" s="15"/>
      <c r="F20" s="10"/>
      <c r="G20" s="10"/>
      <c r="H20" s="10"/>
      <c r="I20" s="10"/>
      <c r="J20" s="10"/>
      <c r="K20" s="15"/>
    </row>
    <row r="21" spans="1:11" s="7" customFormat="1" ht="18">
      <c r="A21" s="397" t="s">
        <v>97</v>
      </c>
      <c r="B21" s="397"/>
      <c r="C21" s="397"/>
      <c r="D21" s="398" t="s">
        <v>8</v>
      </c>
      <c r="E21" s="15"/>
      <c r="F21" s="12" t="s">
        <v>111</v>
      </c>
      <c r="G21" s="12"/>
      <c r="H21" s="12"/>
      <c r="I21" s="13"/>
      <c r="J21" s="10"/>
      <c r="K21" s="15"/>
    </row>
    <row r="22" spans="1:11" ht="14.25">
      <c r="A22" s="4" t="s">
        <v>98</v>
      </c>
      <c r="B22" s="4">
        <v>1</v>
      </c>
      <c r="C22" s="4"/>
      <c r="D22" s="14" t="s">
        <v>66</v>
      </c>
      <c r="E22" s="15"/>
      <c r="F22" s="4" t="s">
        <v>102</v>
      </c>
      <c r="G22" s="4">
        <v>1</v>
      </c>
      <c r="I22" s="14" t="s">
        <v>232</v>
      </c>
      <c r="J22" s="10"/>
      <c r="K22" s="15"/>
    </row>
    <row r="23" spans="1:11" ht="16.5" customHeight="1">
      <c r="A23" s="4" t="s">
        <v>98</v>
      </c>
      <c r="B23" s="4">
        <v>2</v>
      </c>
      <c r="C23" s="4"/>
      <c r="D23" s="14" t="s">
        <v>13</v>
      </c>
      <c r="E23" s="15"/>
      <c r="F23" s="4" t="s">
        <v>102</v>
      </c>
      <c r="G23" s="4">
        <v>2</v>
      </c>
      <c r="I23" s="14" t="s">
        <v>303</v>
      </c>
      <c r="J23" s="16"/>
      <c r="K23" s="15"/>
    </row>
    <row r="24" spans="1:11" ht="14.25">
      <c r="A24" s="4" t="s">
        <v>98</v>
      </c>
      <c r="B24" s="4">
        <v>3</v>
      </c>
      <c r="C24" s="4"/>
      <c r="D24" s="14" t="s">
        <v>99</v>
      </c>
      <c r="E24" s="15"/>
      <c r="F24" s="4"/>
      <c r="G24" s="4"/>
      <c r="I24" s="8"/>
      <c r="J24" s="16"/>
      <c r="K24" s="15"/>
    </row>
    <row r="25" spans="1:11" ht="14.25">
      <c r="A25" s="4" t="s">
        <v>98</v>
      </c>
      <c r="B25" s="4">
        <v>4</v>
      </c>
      <c r="C25" s="4"/>
      <c r="D25" s="14" t="s">
        <v>10</v>
      </c>
      <c r="E25" s="15"/>
      <c r="F25" s="4"/>
      <c r="G25" s="4"/>
      <c r="I25" s="8"/>
      <c r="J25" s="16"/>
      <c r="K25" s="15"/>
    </row>
    <row r="26" spans="5:11" ht="9">
      <c r="E26" s="15"/>
      <c r="K26" s="7"/>
    </row>
    <row r="27" spans="5:11" ht="9">
      <c r="E27" s="15"/>
      <c r="K27" s="7"/>
    </row>
    <row r="28" spans="5:11" ht="9">
      <c r="E28" s="15"/>
      <c r="K28" s="7"/>
    </row>
    <row r="29" spans="5:11" ht="12.75">
      <c r="E29" s="15"/>
      <c r="F29" s="19"/>
      <c r="G29" s="19"/>
      <c r="H29" s="5"/>
      <c r="I29" s="20"/>
      <c r="J29" s="20"/>
      <c r="K29" s="7"/>
    </row>
    <row r="30" ht="9">
      <c r="D30" s="1" t="s">
        <v>261</v>
      </c>
    </row>
    <row r="31" ht="9">
      <c r="D31" s="21" t="s">
        <v>364</v>
      </c>
    </row>
    <row r="32" ht="9">
      <c r="D32" s="1"/>
    </row>
    <row r="33" ht="9">
      <c r="D33" s="1" t="s">
        <v>262</v>
      </c>
    </row>
    <row r="34" ht="9">
      <c r="D34" s="21" t="s">
        <v>365</v>
      </c>
    </row>
    <row r="35" ht="9">
      <c r="D35" s="22"/>
    </row>
  </sheetData>
  <sheetProtection/>
  <mergeCells count="7">
    <mergeCell ref="A21:D21"/>
    <mergeCell ref="A1:J1"/>
    <mergeCell ref="A2:I2"/>
    <mergeCell ref="A4:D5"/>
    <mergeCell ref="F4:I5"/>
    <mergeCell ref="A7:D7"/>
    <mergeCell ref="A14:D14"/>
  </mergeCells>
  <hyperlinks>
    <hyperlink ref="D34" r:id="rId1" display="http://omawww.sat.gob.mx/cifras_sat/Paginas/inicio.html"/>
    <hyperlink ref="D31" r:id="rId2" display="http://presto.hacienda.gob.mx/EstoporLayout/estadisticas.jsp"/>
  </hyperlinks>
  <printOptions horizontalCentered="1" verticalCentered="1"/>
  <pageMargins left="0.7086614173228347" right="0.2362204724409449" top="0.3937007874015748" bottom="0.3937007874015748" header="0.31496062992125984" footer="0.31496062992125984"/>
  <pageSetup fitToHeight="1" fitToWidth="1" horizontalDpi="600" verticalDpi="600" orientation="portrait"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A1:P38"/>
  <sheetViews>
    <sheetView showGridLines="0" zoomScalePageLayoutView="0" workbookViewId="0" topLeftCell="A1">
      <selection activeCell="O15" sqref="O15"/>
    </sheetView>
  </sheetViews>
  <sheetFormatPr defaultColWidth="11.421875" defaultRowHeight="15"/>
  <cols>
    <col min="1" max="1" width="11.421875" style="37" customWidth="1"/>
    <col min="2" max="2" width="17.00390625" style="37" customWidth="1"/>
    <col min="3" max="3" width="19.8515625" style="37" customWidth="1"/>
    <col min="4" max="4" width="17.7109375" style="37" customWidth="1"/>
    <col min="5" max="5" width="17.57421875" style="37" customWidth="1"/>
    <col min="6" max="6" width="19.7109375" style="37" customWidth="1"/>
    <col min="7" max="9" width="11.421875" style="37" customWidth="1"/>
    <col min="10" max="10" width="12.57421875" style="37" customWidth="1"/>
    <col min="11" max="16384" width="11.421875" style="37" customWidth="1"/>
  </cols>
  <sheetData>
    <row r="1" spans="1:2" ht="15">
      <c r="A1" s="42"/>
      <c r="B1" s="190"/>
    </row>
    <row r="2" spans="1:2" ht="14.25">
      <c r="A2" s="206"/>
      <c r="B2" s="190"/>
    </row>
    <row r="3" spans="2:15" s="327" customFormat="1" ht="18" customHeight="1">
      <c r="B3" s="432" t="s">
        <v>419</v>
      </c>
      <c r="C3" s="432"/>
      <c r="E3" s="432" t="s">
        <v>420</v>
      </c>
      <c r="F3" s="432"/>
      <c r="H3" s="433" t="s">
        <v>374</v>
      </c>
      <c r="I3" s="433"/>
      <c r="J3" s="433"/>
      <c r="K3" s="433"/>
      <c r="L3" s="433"/>
      <c r="M3" s="433"/>
      <c r="N3" s="433"/>
      <c r="O3" s="433"/>
    </row>
    <row r="4" spans="2:15" s="327" customFormat="1" ht="18">
      <c r="B4" s="430" t="s">
        <v>418</v>
      </c>
      <c r="C4" s="430"/>
      <c r="D4" s="324"/>
      <c r="E4" s="430" t="s">
        <v>418</v>
      </c>
      <c r="F4" s="430"/>
      <c r="H4" s="430" t="s">
        <v>418</v>
      </c>
      <c r="I4" s="430"/>
      <c r="J4" s="430"/>
      <c r="K4" s="430"/>
      <c r="L4" s="430"/>
      <c r="M4" s="430"/>
      <c r="N4" s="430"/>
      <c r="O4" s="430"/>
    </row>
    <row r="5" spans="2:15" ht="15" customHeight="1">
      <c r="B5" s="430" t="s">
        <v>221</v>
      </c>
      <c r="C5" s="430"/>
      <c r="E5" s="430" t="s">
        <v>221</v>
      </c>
      <c r="F5" s="430"/>
      <c r="H5" s="431" t="s">
        <v>15</v>
      </c>
      <c r="I5" s="431"/>
      <c r="J5" s="431"/>
      <c r="K5" s="431"/>
      <c r="L5" s="431"/>
      <c r="M5" s="431"/>
      <c r="N5" s="431"/>
      <c r="O5" s="431"/>
    </row>
    <row r="6" spans="2:15" ht="18">
      <c r="B6" s="325" t="s">
        <v>0</v>
      </c>
      <c r="C6" s="326" t="s">
        <v>224</v>
      </c>
      <c r="E6" s="325" t="s">
        <v>0</v>
      </c>
      <c r="F6" s="326" t="s">
        <v>224</v>
      </c>
      <c r="H6" s="326" t="s">
        <v>0</v>
      </c>
      <c r="I6" s="326" t="s">
        <v>225</v>
      </c>
      <c r="J6" s="326" t="s">
        <v>226</v>
      </c>
      <c r="K6" s="326" t="s">
        <v>227</v>
      </c>
      <c r="L6" s="326" t="s">
        <v>228</v>
      </c>
      <c r="M6" s="326" t="s">
        <v>229</v>
      </c>
      <c r="N6" s="326" t="s">
        <v>47</v>
      </c>
      <c r="O6" s="326" t="s">
        <v>16</v>
      </c>
    </row>
    <row r="7" spans="2:16" ht="18">
      <c r="B7" s="90">
        <v>2011</v>
      </c>
      <c r="C7" s="253">
        <v>1.428601</v>
      </c>
      <c r="D7" s="90"/>
      <c r="E7" s="90">
        <v>2011</v>
      </c>
      <c r="F7" s="253">
        <v>0.503563</v>
      </c>
      <c r="G7" s="298"/>
      <c r="H7" s="90">
        <v>2011</v>
      </c>
      <c r="I7" s="328">
        <v>57307.76132899999</v>
      </c>
      <c r="J7" s="328">
        <v>6144.45066</v>
      </c>
      <c r="K7" s="328">
        <v>127.23042880000001</v>
      </c>
      <c r="L7" s="328">
        <v>509.435506</v>
      </c>
      <c r="M7" s="328">
        <v>1.655551</v>
      </c>
      <c r="N7" s="328">
        <v>556.71372652</v>
      </c>
      <c r="O7" s="328">
        <f>SUM(I7:N7)</f>
        <v>64647.24720132</v>
      </c>
      <c r="P7" s="329"/>
    </row>
    <row r="8" spans="2:16" ht="18">
      <c r="B8" s="90">
        <v>2012</v>
      </c>
      <c r="C8" s="253">
        <v>1.454513</v>
      </c>
      <c r="D8" s="90"/>
      <c r="E8" s="90">
        <v>2012</v>
      </c>
      <c r="F8" s="253">
        <v>0.53503</v>
      </c>
      <c r="G8" s="298"/>
      <c r="H8" s="90">
        <v>2012</v>
      </c>
      <c r="I8" s="328">
        <v>69588.90764400002</v>
      </c>
      <c r="J8" s="328">
        <v>6635.571265999999</v>
      </c>
      <c r="K8" s="328">
        <v>157.97062240000002</v>
      </c>
      <c r="L8" s="328">
        <v>662.4771460000001</v>
      </c>
      <c r="M8" s="328">
        <v>0.98708</v>
      </c>
      <c r="N8" s="328">
        <v>661.4570336200001</v>
      </c>
      <c r="O8" s="328">
        <f aca="true" t="shared" si="0" ref="O8:O15">SUM(I8:N8)</f>
        <v>77707.37079202002</v>
      </c>
      <c r="P8" s="329"/>
    </row>
    <row r="9" spans="2:16" ht="18">
      <c r="B9" s="90">
        <v>2013</v>
      </c>
      <c r="C9" s="253">
        <v>1.47254</v>
      </c>
      <c r="D9" s="328"/>
      <c r="E9" s="90">
        <v>2013</v>
      </c>
      <c r="F9" s="253">
        <v>0.517244</v>
      </c>
      <c r="G9" s="328"/>
      <c r="H9" s="90">
        <v>2013</v>
      </c>
      <c r="I9" s="328">
        <v>67706.332708</v>
      </c>
      <c r="J9" s="328">
        <v>6723.665135000001</v>
      </c>
      <c r="K9" s="328">
        <v>159.37121228</v>
      </c>
      <c r="L9" s="328">
        <v>712.5352879999999</v>
      </c>
      <c r="M9" s="328">
        <v>1.7782820000000004</v>
      </c>
      <c r="N9" s="328">
        <v>603.4054336400001</v>
      </c>
      <c r="O9" s="328">
        <f t="shared" si="0"/>
        <v>75907.08805892001</v>
      </c>
      <c r="P9" s="329"/>
    </row>
    <row r="10" spans="2:16" ht="18">
      <c r="B10" s="90">
        <v>2014</v>
      </c>
      <c r="C10" s="253">
        <v>1.512273</v>
      </c>
      <c r="D10" s="328"/>
      <c r="E10" s="90">
        <v>2014</v>
      </c>
      <c r="F10" s="253">
        <v>0.534481</v>
      </c>
      <c r="G10" s="328"/>
      <c r="H10" s="90">
        <v>2014</v>
      </c>
      <c r="I10" s="328">
        <v>73651.28331999999</v>
      </c>
      <c r="J10" s="328">
        <v>7827.839844</v>
      </c>
      <c r="K10" s="328">
        <v>175.16718848000002</v>
      </c>
      <c r="L10" s="328">
        <v>1214.137907</v>
      </c>
      <c r="M10" s="328">
        <v>2.073002</v>
      </c>
      <c r="N10" s="328">
        <v>545.88412539</v>
      </c>
      <c r="O10" s="328">
        <f t="shared" si="0"/>
        <v>83416.38538687</v>
      </c>
      <c r="P10" s="329"/>
    </row>
    <row r="11" spans="2:16" ht="18">
      <c r="B11" s="90">
        <v>2015</v>
      </c>
      <c r="C11" s="253">
        <v>1.461336</v>
      </c>
      <c r="D11" s="328"/>
      <c r="E11" s="90">
        <v>2015</v>
      </c>
      <c r="F11" s="253">
        <v>0.555861</v>
      </c>
      <c r="G11" s="328"/>
      <c r="H11" s="90">
        <v>2015</v>
      </c>
      <c r="I11" s="328">
        <v>113927.93841999999</v>
      </c>
      <c r="J11" s="328">
        <v>9896.884440000002</v>
      </c>
      <c r="K11" s="328">
        <v>267.44543376</v>
      </c>
      <c r="L11" s="328">
        <v>38160.937124000004</v>
      </c>
      <c r="M11" s="328">
        <v>4.216837</v>
      </c>
      <c r="N11" s="328">
        <v>618.4317148599999</v>
      </c>
      <c r="O11" s="328">
        <f t="shared" si="0"/>
        <v>162875.85396962002</v>
      </c>
      <c r="P11" s="329"/>
    </row>
    <row r="12" spans="2:16" ht="18">
      <c r="B12" s="90">
        <v>2016</v>
      </c>
      <c r="C12" s="253">
        <v>1.492098</v>
      </c>
      <c r="D12" s="328"/>
      <c r="E12" s="90">
        <v>2016</v>
      </c>
      <c r="F12" s="253">
        <v>0.566934</v>
      </c>
      <c r="G12" s="328"/>
      <c r="H12" s="90">
        <v>2016</v>
      </c>
      <c r="I12" s="328">
        <v>118777.91875699999</v>
      </c>
      <c r="J12" s="328">
        <v>11706.631862</v>
      </c>
      <c r="K12" s="328">
        <v>288.95093044</v>
      </c>
      <c r="L12" s="328">
        <v>33256.044084</v>
      </c>
      <c r="M12" s="328">
        <v>2.389011</v>
      </c>
      <c r="N12" s="328">
        <v>710.74394226</v>
      </c>
      <c r="O12" s="328">
        <f t="shared" si="0"/>
        <v>164742.6785867</v>
      </c>
      <c r="P12" s="329"/>
    </row>
    <row r="13" spans="2:16" ht="18">
      <c r="B13" s="90">
        <v>2017</v>
      </c>
      <c r="C13" s="253">
        <v>1.56285</v>
      </c>
      <c r="D13" s="328"/>
      <c r="E13" s="90">
        <v>2017</v>
      </c>
      <c r="F13" s="253">
        <v>0.596722</v>
      </c>
      <c r="G13" s="328"/>
      <c r="H13" s="90">
        <v>2017</v>
      </c>
      <c r="I13" s="328">
        <v>157515.76757</v>
      </c>
      <c r="J13" s="328">
        <v>13379.820648</v>
      </c>
      <c r="K13" s="328">
        <v>377.465334</v>
      </c>
      <c r="L13" s="328">
        <v>41002.334913</v>
      </c>
      <c r="M13" s="328">
        <v>1.304169</v>
      </c>
      <c r="N13" s="328">
        <v>783.8067198399999</v>
      </c>
      <c r="O13" s="328">
        <f t="shared" si="0"/>
        <v>213060.49935384002</v>
      </c>
      <c r="P13" s="329"/>
    </row>
    <row r="14" spans="2:16" ht="18">
      <c r="B14" s="90">
        <v>2018</v>
      </c>
      <c r="C14" s="253">
        <v>1.610975</v>
      </c>
      <c r="D14" s="328"/>
      <c r="E14" s="90">
        <v>2018</v>
      </c>
      <c r="F14" s="253">
        <v>0.612114</v>
      </c>
      <c r="G14" s="328"/>
      <c r="H14" s="90">
        <v>2018</v>
      </c>
      <c r="I14" s="328">
        <v>160603.57936299997</v>
      </c>
      <c r="J14" s="328">
        <v>13744.125433999998</v>
      </c>
      <c r="K14" s="328">
        <v>387.803452</v>
      </c>
      <c r="L14" s="328">
        <v>37504.833514</v>
      </c>
      <c r="M14" s="328">
        <v>1.030701</v>
      </c>
      <c r="N14" s="328">
        <v>1065.978071</v>
      </c>
      <c r="O14" s="328">
        <f t="shared" si="0"/>
        <v>213307.35053499995</v>
      </c>
      <c r="P14" s="273"/>
    </row>
    <row r="15" spans="2:15" ht="18">
      <c r="B15" s="487">
        <v>2019</v>
      </c>
      <c r="C15" s="542">
        <v>1.656768</v>
      </c>
      <c r="E15" s="487">
        <v>2019</v>
      </c>
      <c r="F15" s="542">
        <v>0.626929</v>
      </c>
      <c r="G15" s="298"/>
      <c r="H15" s="487">
        <v>2019</v>
      </c>
      <c r="I15" s="513">
        <v>168784.123479</v>
      </c>
      <c r="J15" s="513">
        <v>17098.318301</v>
      </c>
      <c r="K15" s="513">
        <v>401.999726</v>
      </c>
      <c r="L15" s="513">
        <v>62859.515151</v>
      </c>
      <c r="M15" s="513">
        <v>1.454835</v>
      </c>
      <c r="N15" s="513">
        <v>907.651958</v>
      </c>
      <c r="O15" s="513">
        <f t="shared" si="0"/>
        <v>250053.06345000002</v>
      </c>
    </row>
    <row r="16" spans="2:15" ht="18">
      <c r="B16" s="90"/>
      <c r="C16" s="253"/>
      <c r="E16" s="90"/>
      <c r="F16" s="253"/>
      <c r="G16" s="298"/>
      <c r="H16" s="90"/>
      <c r="I16" s="328"/>
      <c r="J16" s="328"/>
      <c r="K16" s="328"/>
      <c r="L16" s="328"/>
      <c r="M16" s="328"/>
      <c r="N16" s="328"/>
      <c r="O16" s="328"/>
    </row>
    <row r="17" spans="2:8" ht="18">
      <c r="B17" s="61" t="s">
        <v>161</v>
      </c>
      <c r="E17" s="61" t="s">
        <v>161</v>
      </c>
      <c r="H17" s="61" t="s">
        <v>161</v>
      </c>
    </row>
    <row r="18" spans="2:8" ht="18">
      <c r="B18" s="61" t="s">
        <v>267</v>
      </c>
      <c r="E18" s="61" t="s">
        <v>267</v>
      </c>
      <c r="H18" s="61" t="s">
        <v>267</v>
      </c>
    </row>
    <row r="19" spans="2:8" ht="18">
      <c r="B19" s="61" t="s">
        <v>114</v>
      </c>
      <c r="E19" s="61" t="s">
        <v>114</v>
      </c>
      <c r="H19" s="61" t="s">
        <v>114</v>
      </c>
    </row>
    <row r="23" spans="2:10" s="327" customFormat="1" ht="15" customHeight="1">
      <c r="B23" s="432" t="s">
        <v>250</v>
      </c>
      <c r="C23" s="432"/>
      <c r="D23" s="432"/>
      <c r="E23" s="432"/>
      <c r="F23" s="331"/>
      <c r="G23" s="432" t="s">
        <v>251</v>
      </c>
      <c r="H23" s="432"/>
      <c r="I23" s="432"/>
      <c r="J23" s="432"/>
    </row>
    <row r="24" spans="2:10" s="327" customFormat="1" ht="15" customHeight="1">
      <c r="B24" s="431" t="s">
        <v>439</v>
      </c>
      <c r="C24" s="431"/>
      <c r="D24" s="431"/>
      <c r="E24" s="431"/>
      <c r="F24" s="331"/>
      <c r="G24" s="431" t="s">
        <v>439</v>
      </c>
      <c r="H24" s="431"/>
      <c r="I24" s="431"/>
      <c r="J24" s="431"/>
    </row>
    <row r="25" spans="2:10" ht="30">
      <c r="B25" s="431" t="s">
        <v>422</v>
      </c>
      <c r="C25" s="431"/>
      <c r="D25" s="431"/>
      <c r="E25" s="431"/>
      <c r="F25" s="331"/>
      <c r="G25" s="331"/>
      <c r="H25" s="383" t="s">
        <v>422</v>
      </c>
      <c r="I25" s="383" t="s">
        <v>79</v>
      </c>
      <c r="J25" s="383" t="s">
        <v>378</v>
      </c>
    </row>
    <row r="26" spans="2:10" ht="45">
      <c r="B26" s="332" t="s">
        <v>0</v>
      </c>
      <c r="C26" s="332" t="s">
        <v>252</v>
      </c>
      <c r="D26" s="332" t="s">
        <v>253</v>
      </c>
      <c r="E26" s="332" t="s">
        <v>254</v>
      </c>
      <c r="F26" s="32"/>
      <c r="G26" s="332" t="s">
        <v>0</v>
      </c>
      <c r="H26" s="332" t="s">
        <v>251</v>
      </c>
      <c r="I26" s="332" t="s">
        <v>178</v>
      </c>
      <c r="J26" s="332" t="s">
        <v>421</v>
      </c>
    </row>
    <row r="27" spans="2:10" ht="18">
      <c r="B27" s="90">
        <v>2011</v>
      </c>
      <c r="C27" s="330">
        <v>220592</v>
      </c>
      <c r="D27" s="330">
        <v>27900</v>
      </c>
      <c r="E27" s="330">
        <f>SUM(C27:D27)</f>
        <v>248492</v>
      </c>
      <c r="F27" s="32"/>
      <c r="G27" s="90">
        <v>2011</v>
      </c>
      <c r="H27" s="330">
        <v>231709</v>
      </c>
      <c r="I27" s="328">
        <v>139.603623</v>
      </c>
      <c r="J27" s="394">
        <v>3.5954777856040065</v>
      </c>
    </row>
    <row r="28" spans="2:10" ht="18">
      <c r="B28" s="90">
        <v>2012</v>
      </c>
      <c r="C28" s="330">
        <v>260106</v>
      </c>
      <c r="D28" s="330">
        <v>40389</v>
      </c>
      <c r="E28" s="330">
        <f aca="true" t="shared" si="1" ref="E28:E35">SUM(C28:D28)</f>
        <v>300495</v>
      </c>
      <c r="F28" s="32"/>
      <c r="G28" s="90">
        <v>2012</v>
      </c>
      <c r="H28" s="330">
        <v>256456</v>
      </c>
      <c r="I28" s="328">
        <v>157.493359</v>
      </c>
      <c r="J28" s="394">
        <v>8.599632523361024</v>
      </c>
    </row>
    <row r="29" spans="2:10" ht="18">
      <c r="B29" s="90">
        <v>2013</v>
      </c>
      <c r="C29" s="330">
        <v>243573</v>
      </c>
      <c r="D29" s="330">
        <v>38179</v>
      </c>
      <c r="E29" s="330">
        <f t="shared" si="1"/>
        <v>281752</v>
      </c>
      <c r="F29" s="32"/>
      <c r="G29" s="90">
        <v>2013</v>
      </c>
      <c r="H29" s="330">
        <v>251771</v>
      </c>
      <c r="I29" s="328">
        <v>151.327147</v>
      </c>
      <c r="J29" s="394">
        <v>-7.331694231051166</v>
      </c>
    </row>
    <row r="30" spans="2:10" ht="18">
      <c r="B30" s="90">
        <v>2014</v>
      </c>
      <c r="C30" s="330">
        <v>303429</v>
      </c>
      <c r="D30" s="330">
        <v>34570</v>
      </c>
      <c r="E30" s="330">
        <f t="shared" si="1"/>
        <v>337999</v>
      </c>
      <c r="F30" s="32"/>
      <c r="G30" s="90">
        <v>2014</v>
      </c>
      <c r="H30" s="330">
        <v>247933</v>
      </c>
      <c r="I30" s="328">
        <v>159.760426</v>
      </c>
      <c r="J30" s="394">
        <v>1.3592485571553459</v>
      </c>
    </row>
    <row r="31" spans="2:10" ht="18">
      <c r="B31" s="90">
        <v>2015</v>
      </c>
      <c r="C31" s="330">
        <v>361676</v>
      </c>
      <c r="D31" s="330">
        <v>38496</v>
      </c>
      <c r="E31" s="330">
        <f t="shared" si="1"/>
        <v>400172</v>
      </c>
      <c r="F31" s="255"/>
      <c r="G31" s="90">
        <v>2015</v>
      </c>
      <c r="H31" s="330">
        <v>256414</v>
      </c>
      <c r="I31" s="328">
        <v>181.924579</v>
      </c>
      <c r="J31" s="394">
        <v>10.484021909522333</v>
      </c>
    </row>
    <row r="32" spans="2:10" ht="18">
      <c r="B32" s="90">
        <v>2016</v>
      </c>
      <c r="C32" s="330">
        <v>357186</v>
      </c>
      <c r="D32" s="330">
        <v>52138</v>
      </c>
      <c r="E32" s="330">
        <f t="shared" si="1"/>
        <v>409324</v>
      </c>
      <c r="F32" s="255"/>
      <c r="G32" s="90">
        <v>2016</v>
      </c>
      <c r="H32" s="330">
        <v>252874</v>
      </c>
      <c r="I32" s="328">
        <v>218.249753</v>
      </c>
      <c r="J32" s="394">
        <v>16.820355297363363</v>
      </c>
    </row>
    <row r="33" spans="2:10" ht="18">
      <c r="B33" s="90">
        <v>2017</v>
      </c>
      <c r="C33" s="330">
        <v>363777</v>
      </c>
      <c r="D33" s="330">
        <v>58918</v>
      </c>
      <c r="E33" s="330">
        <f t="shared" si="1"/>
        <v>422695</v>
      </c>
      <c r="F33" s="255"/>
      <c r="G33" s="90">
        <v>2017</v>
      </c>
      <c r="H33" s="330">
        <v>253443</v>
      </c>
      <c r="I33" s="328">
        <v>258.42146</v>
      </c>
      <c r="J33" s="394">
        <v>12.790549320943967</v>
      </c>
    </row>
    <row r="34" spans="2:10" ht="18">
      <c r="B34" s="90">
        <v>2018</v>
      </c>
      <c r="C34" s="330">
        <v>335706</v>
      </c>
      <c r="D34" s="330">
        <v>44429</v>
      </c>
      <c r="E34" s="330">
        <f t="shared" si="1"/>
        <v>380135</v>
      </c>
      <c r="G34" s="90">
        <v>2018</v>
      </c>
      <c r="H34" s="330">
        <v>302571</v>
      </c>
      <c r="I34" s="328">
        <v>312.895699</v>
      </c>
      <c r="J34" s="394">
        <v>14.979043084263012</v>
      </c>
    </row>
    <row r="35" spans="1:10" ht="18">
      <c r="A35" s="515"/>
      <c r="B35" s="487">
        <v>2019</v>
      </c>
      <c r="C35" s="512">
        <v>351891</v>
      </c>
      <c r="D35" s="512">
        <v>63559</v>
      </c>
      <c r="E35" s="512">
        <f t="shared" si="1"/>
        <v>415450</v>
      </c>
      <c r="G35" s="487">
        <v>2019</v>
      </c>
      <c r="H35" s="512">
        <v>302301</v>
      </c>
      <c r="I35" s="513">
        <v>328.5</v>
      </c>
      <c r="J35" s="514">
        <v>0.8493010481764873</v>
      </c>
    </row>
    <row r="36" spans="7:10" ht="18">
      <c r="G36" s="90"/>
      <c r="H36" s="330"/>
      <c r="I36" s="328"/>
      <c r="J36" s="394"/>
    </row>
    <row r="37" spans="2:7" ht="18">
      <c r="B37" s="61" t="s">
        <v>161</v>
      </c>
      <c r="E37" s="61"/>
      <c r="G37" s="61" t="s">
        <v>161</v>
      </c>
    </row>
    <row r="38" spans="2:7" ht="18">
      <c r="B38" s="61" t="s">
        <v>114</v>
      </c>
      <c r="E38" s="61"/>
      <c r="G38" s="61" t="s">
        <v>114</v>
      </c>
    </row>
  </sheetData>
  <sheetProtection/>
  <mergeCells count="14">
    <mergeCell ref="B3:C3"/>
    <mergeCell ref="E3:F3"/>
    <mergeCell ref="H3:O3"/>
    <mergeCell ref="B5:C5"/>
    <mergeCell ref="E5:F5"/>
    <mergeCell ref="H5:O5"/>
    <mergeCell ref="B25:E25"/>
    <mergeCell ref="B4:C4"/>
    <mergeCell ref="E4:F4"/>
    <mergeCell ref="H4:O4"/>
    <mergeCell ref="G23:J23"/>
    <mergeCell ref="G24:J24"/>
    <mergeCell ref="B23:E23"/>
    <mergeCell ref="B24:E24"/>
  </mergeCells>
  <printOptions/>
  <pageMargins left="0.7086614173228347" right="0.24" top="0.7480314960629921" bottom="0.7480314960629921" header="0.31496062992125984" footer="0.31496062992125984"/>
  <pageSetup fitToHeight="1" fitToWidth="1" horizontalDpi="600" verticalDpi="600" orientation="landscape" scale="64" r:id="rId2"/>
  <ignoredErrors>
    <ignoredError sqref="E27:E35 O7:O15" formulaRange="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1:Y21"/>
  <sheetViews>
    <sheetView showGridLines="0" zoomScale="90" zoomScaleNormal="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A1" sqref="A1"/>
    </sheetView>
  </sheetViews>
  <sheetFormatPr defaultColWidth="11.421875" defaultRowHeight="15"/>
  <cols>
    <col min="1" max="1" width="7.57421875" style="33" customWidth="1"/>
    <col min="2" max="2" width="11.421875" style="33" customWidth="1"/>
    <col min="3" max="3" width="16.28125" style="33" customWidth="1"/>
    <col min="4" max="4" width="16.57421875" style="33" customWidth="1"/>
    <col min="5" max="5" width="16.00390625" style="33" customWidth="1"/>
    <col min="6" max="6" width="5.421875" style="33" customWidth="1"/>
    <col min="7" max="7" width="12.28125" style="33" customWidth="1"/>
    <col min="8" max="8" width="11.421875" style="33" customWidth="1"/>
    <col min="9" max="9" width="14.57421875" style="33" customWidth="1"/>
    <col min="10" max="10" width="13.28125" style="33" customWidth="1"/>
    <col min="11" max="11" width="5.421875" style="33" customWidth="1"/>
    <col min="12" max="15" width="13.00390625" style="33" customWidth="1"/>
    <col min="16" max="16" width="5.421875" style="33" customWidth="1"/>
    <col min="17" max="17" width="11.421875" style="33" customWidth="1"/>
    <col min="18" max="18" width="13.421875" style="33" customWidth="1"/>
    <col min="19" max="19" width="16.57421875" style="33" customWidth="1"/>
    <col min="20" max="23" width="13.421875" style="33" customWidth="1"/>
    <col min="24" max="24" width="11.421875" style="33" customWidth="1"/>
    <col min="25" max="25" width="12.7109375" style="33" customWidth="1"/>
    <col min="26" max="16384" width="11.421875" style="33" customWidth="1"/>
  </cols>
  <sheetData>
    <row r="1" ht="15">
      <c r="A1" s="42"/>
    </row>
    <row r="2" ht="14.25">
      <c r="A2" s="245"/>
    </row>
    <row r="3" spans="1:25" s="334" customFormat="1" ht="18">
      <c r="A3" s="333"/>
      <c r="B3" s="436" t="s">
        <v>239</v>
      </c>
      <c r="C3" s="436" t="s">
        <v>129</v>
      </c>
      <c r="D3" s="436"/>
      <c r="E3" s="436"/>
      <c r="G3" s="436" t="s">
        <v>68</v>
      </c>
      <c r="H3" s="436"/>
      <c r="I3" s="436"/>
      <c r="J3" s="436"/>
      <c r="L3" s="436" t="s">
        <v>68</v>
      </c>
      <c r="M3" s="436"/>
      <c r="N3" s="436"/>
      <c r="O3" s="436"/>
      <c r="Q3" s="436" t="s">
        <v>249</v>
      </c>
      <c r="R3" s="436"/>
      <c r="S3" s="436"/>
      <c r="T3" s="436"/>
      <c r="U3" s="436"/>
      <c r="V3" s="436"/>
      <c r="W3" s="436"/>
      <c r="X3" s="436"/>
      <c r="Y3" s="436"/>
    </row>
    <row r="4" spans="1:25" s="334" customFormat="1" ht="15" customHeight="1">
      <c r="A4" s="333"/>
      <c r="B4" s="435" t="s">
        <v>435</v>
      </c>
      <c r="C4" s="435"/>
      <c r="D4" s="435"/>
      <c r="E4" s="435"/>
      <c r="G4" s="435" t="s">
        <v>435</v>
      </c>
      <c r="H4" s="435"/>
      <c r="I4" s="435"/>
      <c r="J4" s="435"/>
      <c r="L4" s="435" t="s">
        <v>435</v>
      </c>
      <c r="M4" s="435"/>
      <c r="N4" s="435"/>
      <c r="O4" s="435"/>
      <c r="Q4" s="435" t="s">
        <v>435</v>
      </c>
      <c r="R4" s="435"/>
      <c r="S4" s="435"/>
      <c r="T4" s="435"/>
      <c r="U4" s="435"/>
      <c r="V4" s="435"/>
      <c r="W4" s="435"/>
      <c r="X4" s="435"/>
      <c r="Y4" s="435"/>
    </row>
    <row r="5" spans="1:25" s="334" customFormat="1" ht="15" customHeight="1">
      <c r="A5" s="333"/>
      <c r="B5" s="435" t="s">
        <v>128</v>
      </c>
      <c r="C5" s="435"/>
      <c r="D5" s="435"/>
      <c r="E5" s="435"/>
      <c r="G5" s="434" t="s">
        <v>15</v>
      </c>
      <c r="H5" s="434"/>
      <c r="I5" s="434"/>
      <c r="J5" s="434"/>
      <c r="L5" s="434" t="s">
        <v>15</v>
      </c>
      <c r="M5" s="434"/>
      <c r="N5" s="434"/>
      <c r="O5" s="434"/>
      <c r="Q5" s="435" t="s">
        <v>15</v>
      </c>
      <c r="R5" s="435"/>
      <c r="S5" s="435"/>
      <c r="T5" s="435"/>
      <c r="U5" s="435"/>
      <c r="V5" s="435"/>
      <c r="W5" s="435"/>
      <c r="X5" s="435"/>
      <c r="Y5" s="435"/>
    </row>
    <row r="6" spans="1:25" ht="75">
      <c r="A6" s="245"/>
      <c r="B6" s="335" t="s">
        <v>0</v>
      </c>
      <c r="C6" s="336" t="s">
        <v>127</v>
      </c>
      <c r="D6" s="336" t="s">
        <v>126</v>
      </c>
      <c r="E6" s="337" t="s">
        <v>67</v>
      </c>
      <c r="G6" s="335" t="s">
        <v>0</v>
      </c>
      <c r="H6" s="336" t="s">
        <v>16</v>
      </c>
      <c r="I6" s="336" t="s">
        <v>321</v>
      </c>
      <c r="J6" s="337" t="s">
        <v>69</v>
      </c>
      <c r="L6" s="335" t="s">
        <v>0</v>
      </c>
      <c r="M6" s="336" t="s">
        <v>16</v>
      </c>
      <c r="N6" s="336" t="s">
        <v>17</v>
      </c>
      <c r="O6" s="337" t="s">
        <v>18</v>
      </c>
      <c r="Q6" s="335" t="s">
        <v>0</v>
      </c>
      <c r="R6" s="336" t="s">
        <v>70</v>
      </c>
      <c r="S6" s="335" t="s">
        <v>71</v>
      </c>
      <c r="T6" s="336" t="s">
        <v>72</v>
      </c>
      <c r="U6" s="335" t="s">
        <v>73</v>
      </c>
      <c r="V6" s="336" t="s">
        <v>74</v>
      </c>
      <c r="W6" s="335" t="s">
        <v>75</v>
      </c>
      <c r="X6" s="336" t="s">
        <v>322</v>
      </c>
      <c r="Y6" s="393" t="s">
        <v>417</v>
      </c>
    </row>
    <row r="7" spans="1:25" ht="18">
      <c r="A7" s="245"/>
      <c r="B7" s="183">
        <v>2010</v>
      </c>
      <c r="C7" s="246">
        <f>SUM(D7:E7)</f>
        <v>2003912</v>
      </c>
      <c r="D7" s="246">
        <v>1980278</v>
      </c>
      <c r="E7" s="246">
        <v>23634</v>
      </c>
      <c r="G7" s="183">
        <v>2010</v>
      </c>
      <c r="H7" s="247">
        <f aca="true" t="shared" si="0" ref="H7:H14">SUM(I7:J7)</f>
        <v>3507.385126</v>
      </c>
      <c r="I7" s="247">
        <v>1770.44099</v>
      </c>
      <c r="J7" s="247">
        <v>1736.944136</v>
      </c>
      <c r="L7" s="183">
        <v>2010</v>
      </c>
      <c r="M7" s="247">
        <f aca="true" t="shared" si="1" ref="M7:M14">SUM(N7:O7)</f>
        <v>3507.385126</v>
      </c>
      <c r="N7" s="247">
        <v>2205.1089030000003</v>
      </c>
      <c r="O7" s="247">
        <v>1302.2762229999998</v>
      </c>
      <c r="Q7" s="219">
        <v>2010</v>
      </c>
      <c r="R7" s="247">
        <f aca="true" t="shared" si="2" ref="R7:R15">SUM(S7:Y7)</f>
        <v>3507.385126</v>
      </c>
      <c r="S7" s="247">
        <v>958.2420480000001</v>
      </c>
      <c r="T7" s="247">
        <v>527.9391909999999</v>
      </c>
      <c r="U7" s="247">
        <v>345.04361199999994</v>
      </c>
      <c r="V7" s="247">
        <v>1675.0060210000001</v>
      </c>
      <c r="W7" s="247">
        <v>1.1542540000000001</v>
      </c>
      <c r="X7" s="247" t="s">
        <v>139</v>
      </c>
      <c r="Y7" s="511" t="s">
        <v>139</v>
      </c>
    </row>
    <row r="8" spans="1:25" ht="18">
      <c r="A8" s="245"/>
      <c r="B8" s="219">
        <v>2011</v>
      </c>
      <c r="C8" s="246">
        <f aca="true" t="shared" si="3" ref="C8:C16">SUM(D8:E8)</f>
        <v>3550475</v>
      </c>
      <c r="D8" s="246">
        <v>3491727</v>
      </c>
      <c r="E8" s="246">
        <v>58748</v>
      </c>
      <c r="G8" s="183">
        <v>2011</v>
      </c>
      <c r="H8" s="247">
        <f t="shared" si="0"/>
        <v>5124.056081000001</v>
      </c>
      <c r="I8" s="247">
        <v>3281.261797000001</v>
      </c>
      <c r="J8" s="247">
        <v>1842.7942839999998</v>
      </c>
      <c r="L8" s="183">
        <v>2011</v>
      </c>
      <c r="M8" s="247">
        <f t="shared" si="1"/>
        <v>5124.056081000001</v>
      </c>
      <c r="N8" s="247">
        <v>3009.6351970000005</v>
      </c>
      <c r="O8" s="247">
        <v>2114.420884</v>
      </c>
      <c r="Q8" s="219">
        <v>2011</v>
      </c>
      <c r="R8" s="247">
        <f t="shared" si="2"/>
        <v>5124.056081</v>
      </c>
      <c r="S8" s="247">
        <v>610.391153</v>
      </c>
      <c r="T8" s="247">
        <v>326.99551299999996</v>
      </c>
      <c r="U8" s="247">
        <v>2392.724694</v>
      </c>
      <c r="V8" s="247">
        <v>1784.7990019999997</v>
      </c>
      <c r="W8" s="247">
        <v>9.145719</v>
      </c>
      <c r="X8" s="247" t="s">
        <v>139</v>
      </c>
      <c r="Y8" s="511" t="s">
        <v>139</v>
      </c>
    </row>
    <row r="9" spans="1:25" ht="18">
      <c r="A9" s="245"/>
      <c r="B9" s="219">
        <v>2012</v>
      </c>
      <c r="C9" s="246">
        <f t="shared" si="3"/>
        <v>5765086</v>
      </c>
      <c r="D9" s="246">
        <v>5704372</v>
      </c>
      <c r="E9" s="246">
        <v>60714</v>
      </c>
      <c r="G9" s="183">
        <v>2012</v>
      </c>
      <c r="H9" s="247">
        <f t="shared" si="0"/>
        <v>7101.820802</v>
      </c>
      <c r="I9" s="247">
        <v>4991.620415</v>
      </c>
      <c r="J9" s="247">
        <v>2110.200387</v>
      </c>
      <c r="L9" s="183">
        <v>2012</v>
      </c>
      <c r="M9" s="247">
        <f t="shared" si="1"/>
        <v>7101.820802</v>
      </c>
      <c r="N9" s="247">
        <v>4571.967272</v>
      </c>
      <c r="O9" s="247">
        <v>2529.8535300000003</v>
      </c>
      <c r="Q9" s="219">
        <v>2012</v>
      </c>
      <c r="R9" s="247">
        <f t="shared" si="2"/>
        <v>7101.820801999999</v>
      </c>
      <c r="S9" s="247">
        <v>1303.9256169999999</v>
      </c>
      <c r="T9" s="247">
        <v>1149.974668</v>
      </c>
      <c r="U9" s="247">
        <v>2554.169979</v>
      </c>
      <c r="V9" s="247">
        <v>2068.20825</v>
      </c>
      <c r="W9" s="247">
        <v>25.542288000000003</v>
      </c>
      <c r="X9" s="247" t="s">
        <v>139</v>
      </c>
      <c r="Y9" s="511" t="s">
        <v>139</v>
      </c>
    </row>
    <row r="10" spans="1:25" ht="18">
      <c r="A10" s="245"/>
      <c r="B10" s="219">
        <v>2013</v>
      </c>
      <c r="C10" s="246">
        <f t="shared" si="3"/>
        <v>9388428</v>
      </c>
      <c r="D10" s="246">
        <v>9307570</v>
      </c>
      <c r="E10" s="246">
        <v>80858</v>
      </c>
      <c r="G10" s="183">
        <v>2013</v>
      </c>
      <c r="H10" s="247">
        <f t="shared" si="0"/>
        <v>9054.53081</v>
      </c>
      <c r="I10" s="247">
        <v>6593.4863350000005</v>
      </c>
      <c r="J10" s="247">
        <v>2461.044475</v>
      </c>
      <c r="L10" s="183">
        <v>2013</v>
      </c>
      <c r="M10" s="247">
        <f t="shared" si="1"/>
        <v>9054.53081</v>
      </c>
      <c r="N10" s="247">
        <v>5537.1194590000005</v>
      </c>
      <c r="O10" s="247">
        <v>3517.4113509999997</v>
      </c>
      <c r="Q10" s="219">
        <v>2013</v>
      </c>
      <c r="R10" s="247">
        <f t="shared" si="2"/>
        <v>9054.53081</v>
      </c>
      <c r="S10" s="247">
        <v>1740.035965</v>
      </c>
      <c r="T10" s="247">
        <v>2468.664279</v>
      </c>
      <c r="U10" s="247">
        <v>2522.363535</v>
      </c>
      <c r="V10" s="247">
        <v>2293.415197</v>
      </c>
      <c r="W10" s="247">
        <v>30.051834</v>
      </c>
      <c r="X10" s="247" t="s">
        <v>139</v>
      </c>
      <c r="Y10" s="511" t="s">
        <v>139</v>
      </c>
    </row>
    <row r="11" spans="1:25" ht="18">
      <c r="A11" s="245"/>
      <c r="B11" s="219">
        <v>2014</v>
      </c>
      <c r="C11" s="246">
        <f t="shared" si="3"/>
        <v>6743094</v>
      </c>
      <c r="D11" s="246">
        <v>6742960</v>
      </c>
      <c r="E11" s="246">
        <v>134</v>
      </c>
      <c r="G11" s="183">
        <v>2014</v>
      </c>
      <c r="H11" s="247">
        <f t="shared" si="0"/>
        <v>8362.470154999999</v>
      </c>
      <c r="I11" s="247">
        <v>7975.2857189999995</v>
      </c>
      <c r="J11" s="247">
        <v>387.184436</v>
      </c>
      <c r="L11" s="183">
        <v>2014</v>
      </c>
      <c r="M11" s="247">
        <f t="shared" si="1"/>
        <v>8362.470154999999</v>
      </c>
      <c r="N11" s="247">
        <v>6275.237136</v>
      </c>
      <c r="O11" s="247">
        <v>2087.233019</v>
      </c>
      <c r="Q11" s="219">
        <v>2014</v>
      </c>
      <c r="R11" s="247">
        <f t="shared" si="2"/>
        <v>8362.470155</v>
      </c>
      <c r="S11" s="247">
        <v>1306.668048</v>
      </c>
      <c r="T11" s="247">
        <v>1423.0988280000001</v>
      </c>
      <c r="U11" s="247">
        <v>5175.396978</v>
      </c>
      <c r="V11" s="247">
        <v>386.90774899999997</v>
      </c>
      <c r="W11" s="247">
        <v>70.398552</v>
      </c>
      <c r="X11" s="247" t="s">
        <v>139</v>
      </c>
      <c r="Y11" s="511" t="s">
        <v>139</v>
      </c>
    </row>
    <row r="12" spans="1:25" ht="18">
      <c r="A12" s="245"/>
      <c r="B12" s="219">
        <v>2015</v>
      </c>
      <c r="C12" s="246">
        <f t="shared" si="3"/>
        <v>14076056</v>
      </c>
      <c r="D12" s="246">
        <v>13998565</v>
      </c>
      <c r="E12" s="246">
        <v>77491</v>
      </c>
      <c r="G12" s="183">
        <v>2015</v>
      </c>
      <c r="H12" s="247">
        <f t="shared" si="0"/>
        <v>5531.512025</v>
      </c>
      <c r="I12" s="247">
        <v>4009.934719</v>
      </c>
      <c r="J12" s="247">
        <v>1521.5773060000001</v>
      </c>
      <c r="L12" s="183">
        <v>2015</v>
      </c>
      <c r="M12" s="247">
        <f t="shared" si="1"/>
        <v>5531.512025</v>
      </c>
      <c r="N12" s="247">
        <v>3956.5210099999995</v>
      </c>
      <c r="O12" s="247">
        <v>1574.991015</v>
      </c>
      <c r="Q12" s="219">
        <v>2015</v>
      </c>
      <c r="R12" s="247">
        <f t="shared" si="2"/>
        <v>5531.512025</v>
      </c>
      <c r="S12" s="247">
        <v>1072.061876</v>
      </c>
      <c r="T12" s="247">
        <v>706.596762</v>
      </c>
      <c r="U12" s="247">
        <v>2097.0153099999998</v>
      </c>
      <c r="V12" s="247">
        <v>1448.054532</v>
      </c>
      <c r="W12" s="247">
        <v>207.783545</v>
      </c>
      <c r="X12" s="247" t="s">
        <v>139</v>
      </c>
      <c r="Y12" s="511" t="s">
        <v>139</v>
      </c>
    </row>
    <row r="13" spans="1:25" ht="18">
      <c r="A13" s="245"/>
      <c r="B13" s="219">
        <v>2016</v>
      </c>
      <c r="C13" s="246">
        <f t="shared" si="3"/>
        <v>11070526</v>
      </c>
      <c r="D13" s="246">
        <v>11025591</v>
      </c>
      <c r="E13" s="246">
        <v>44935</v>
      </c>
      <c r="G13" s="183">
        <v>2016</v>
      </c>
      <c r="H13" s="247">
        <f t="shared" si="0"/>
        <v>7344.102413999999</v>
      </c>
      <c r="I13" s="247">
        <v>5539.814823</v>
      </c>
      <c r="J13" s="247">
        <v>1804.2875909999998</v>
      </c>
      <c r="L13" s="183">
        <v>2016</v>
      </c>
      <c r="M13" s="247">
        <f t="shared" si="1"/>
        <v>7344.102414</v>
      </c>
      <c r="N13" s="247">
        <v>5376.176832</v>
      </c>
      <c r="O13" s="247">
        <v>1967.9255819999998</v>
      </c>
      <c r="Q13" s="183">
        <v>2016</v>
      </c>
      <c r="R13" s="247">
        <f t="shared" si="2"/>
        <v>7344.102413999999</v>
      </c>
      <c r="S13" s="247">
        <v>1807.6925919999999</v>
      </c>
      <c r="T13" s="247">
        <v>404.581024</v>
      </c>
      <c r="U13" s="247">
        <v>3291.474647</v>
      </c>
      <c r="V13" s="247">
        <v>1792.12176</v>
      </c>
      <c r="W13" s="247">
        <v>48.232391</v>
      </c>
      <c r="X13" s="247" t="s">
        <v>139</v>
      </c>
      <c r="Y13" s="511" t="s">
        <v>139</v>
      </c>
    </row>
    <row r="14" spans="2:25" ht="18">
      <c r="B14" s="219">
        <v>2017</v>
      </c>
      <c r="C14" s="246">
        <f t="shared" si="3"/>
        <v>5525532</v>
      </c>
      <c r="D14" s="246">
        <v>5446665</v>
      </c>
      <c r="E14" s="246">
        <v>78867</v>
      </c>
      <c r="G14" s="183">
        <v>2017</v>
      </c>
      <c r="H14" s="247">
        <f t="shared" si="0"/>
        <v>9461.434966</v>
      </c>
      <c r="I14" s="247">
        <v>5960.42282</v>
      </c>
      <c r="J14" s="247">
        <v>3501.012146</v>
      </c>
      <c r="L14" s="183">
        <v>2017</v>
      </c>
      <c r="M14" s="247">
        <f t="shared" si="1"/>
        <v>9461.434965999999</v>
      </c>
      <c r="N14" s="247">
        <v>7100.992286999999</v>
      </c>
      <c r="O14" s="247">
        <v>2360.4426789999998</v>
      </c>
      <c r="Q14" s="183">
        <v>2017</v>
      </c>
      <c r="R14" s="247">
        <f t="shared" si="2"/>
        <v>9426.163607</v>
      </c>
      <c r="S14" s="248">
        <v>1324.5334870000002</v>
      </c>
      <c r="T14" s="248">
        <v>305.434039</v>
      </c>
      <c r="U14" s="248">
        <v>4242.630991</v>
      </c>
      <c r="V14" s="248">
        <v>3475.514495</v>
      </c>
      <c r="W14" s="248">
        <v>78.05059499999999</v>
      </c>
      <c r="X14" s="248">
        <v>0</v>
      </c>
      <c r="Y14" s="511" t="s">
        <v>139</v>
      </c>
    </row>
    <row r="15" spans="2:25" ht="18">
      <c r="B15" s="219">
        <v>2018</v>
      </c>
      <c r="C15" s="246">
        <f t="shared" si="3"/>
        <v>10260535</v>
      </c>
      <c r="D15" s="246">
        <v>10213660</v>
      </c>
      <c r="E15" s="246">
        <v>46875</v>
      </c>
      <c r="G15" s="183">
        <v>2018</v>
      </c>
      <c r="H15" s="247">
        <f>SUM(I15:J15)</f>
        <v>15134.731727999999</v>
      </c>
      <c r="I15" s="247">
        <v>6639.237048999999</v>
      </c>
      <c r="J15" s="247">
        <v>8495.494679</v>
      </c>
      <c r="L15" s="183">
        <v>2018</v>
      </c>
      <c r="M15" s="247">
        <f>SUM(N15:O15)</f>
        <v>15134.731727999999</v>
      </c>
      <c r="N15" s="247">
        <v>10972.144225</v>
      </c>
      <c r="O15" s="247">
        <v>4162.587503</v>
      </c>
      <c r="Q15" s="219">
        <v>2018</v>
      </c>
      <c r="R15" s="247">
        <f t="shared" si="2"/>
        <v>15134.731728000002</v>
      </c>
      <c r="S15" s="247">
        <v>1378.871334</v>
      </c>
      <c r="T15" s="247">
        <v>135.48487</v>
      </c>
      <c r="U15" s="247">
        <v>5012.052599</v>
      </c>
      <c r="V15" s="247">
        <v>8480.716447</v>
      </c>
      <c r="W15" s="247">
        <v>36.427342</v>
      </c>
      <c r="X15" s="247">
        <v>91.179136</v>
      </c>
      <c r="Y15" s="511" t="s">
        <v>139</v>
      </c>
    </row>
    <row r="16" spans="2:25" ht="18">
      <c r="B16" s="500">
        <v>2019</v>
      </c>
      <c r="C16" s="509">
        <f t="shared" si="3"/>
        <v>10593910</v>
      </c>
      <c r="D16" s="509">
        <v>10456637</v>
      </c>
      <c r="E16" s="509">
        <v>137273</v>
      </c>
      <c r="G16" s="479">
        <v>2019</v>
      </c>
      <c r="H16" s="510">
        <f>SUM(I16:J16)</f>
        <v>20903.335105</v>
      </c>
      <c r="I16" s="510">
        <v>15388.450312</v>
      </c>
      <c r="J16" s="510">
        <v>5514.884792999999</v>
      </c>
      <c r="L16" s="479">
        <v>2019</v>
      </c>
      <c r="M16" s="510">
        <f>SUM(N16:O16)</f>
        <v>20903.335105</v>
      </c>
      <c r="N16" s="510">
        <v>13138.631127</v>
      </c>
      <c r="O16" s="510">
        <v>7764.703977999999</v>
      </c>
      <c r="Q16" s="479">
        <v>2019</v>
      </c>
      <c r="R16" s="510">
        <f>SUM(S16:Y16)</f>
        <v>20903.335105</v>
      </c>
      <c r="S16" s="510">
        <v>2327.131056</v>
      </c>
      <c r="T16" s="510">
        <v>71.640613</v>
      </c>
      <c r="U16" s="510">
        <v>11880.106304</v>
      </c>
      <c r="V16" s="510">
        <v>5368.894695</v>
      </c>
      <c r="W16" s="510">
        <v>59.75797</v>
      </c>
      <c r="X16" s="510">
        <v>923.1213779999998</v>
      </c>
      <c r="Y16" s="510">
        <v>272.683089</v>
      </c>
    </row>
    <row r="17" spans="2:25" ht="18">
      <c r="B17" s="32"/>
      <c r="C17" s="246"/>
      <c r="D17" s="246"/>
      <c r="E17" s="246"/>
      <c r="G17" s="184"/>
      <c r="H17" s="247"/>
      <c r="I17" s="247"/>
      <c r="J17" s="247"/>
      <c r="L17" s="184"/>
      <c r="M17" s="247"/>
      <c r="N17" s="247"/>
      <c r="O17" s="247"/>
      <c r="R17" s="249"/>
      <c r="S17" s="247"/>
      <c r="T17" s="247"/>
      <c r="U17" s="247"/>
      <c r="V17" s="247"/>
      <c r="W17" s="247"/>
      <c r="X17" s="247"/>
      <c r="Y17" s="247"/>
    </row>
    <row r="18" spans="2:17" ht="18">
      <c r="B18" s="32" t="s">
        <v>161</v>
      </c>
      <c r="C18" s="32"/>
      <c r="D18" s="250"/>
      <c r="E18" s="251"/>
      <c r="G18" s="32" t="s">
        <v>161</v>
      </c>
      <c r="H18" s="184"/>
      <c r="I18" s="184"/>
      <c r="J18" s="184"/>
      <c r="L18" s="32" t="s">
        <v>161</v>
      </c>
      <c r="M18" s="184"/>
      <c r="N18" s="184"/>
      <c r="O18" s="184"/>
      <c r="Q18" s="252" t="s">
        <v>161</v>
      </c>
    </row>
    <row r="19" spans="2:17" ht="18">
      <c r="B19" s="32" t="s">
        <v>114</v>
      </c>
      <c r="C19" s="32"/>
      <c r="D19" s="250"/>
      <c r="E19" s="251"/>
      <c r="G19" s="32" t="s">
        <v>114</v>
      </c>
      <c r="H19" s="184"/>
      <c r="I19" s="184"/>
      <c r="J19" s="184"/>
      <c r="L19" s="32" t="s">
        <v>114</v>
      </c>
      <c r="M19" s="184"/>
      <c r="N19" s="184"/>
      <c r="O19" s="184"/>
      <c r="Q19" s="252" t="s">
        <v>347</v>
      </c>
    </row>
    <row r="20" spans="2:17" ht="18">
      <c r="B20" s="32"/>
      <c r="C20" s="32"/>
      <c r="D20" s="250"/>
      <c r="E20" s="251"/>
      <c r="G20" s="184"/>
      <c r="H20" s="184"/>
      <c r="I20" s="184"/>
      <c r="J20" s="184"/>
      <c r="L20" s="184"/>
      <c r="M20" s="184"/>
      <c r="N20" s="184"/>
      <c r="O20" s="184"/>
      <c r="Q20" s="32" t="s">
        <v>114</v>
      </c>
    </row>
    <row r="21" spans="2:10" ht="18">
      <c r="B21" s="32"/>
      <c r="C21" s="32"/>
      <c r="D21" s="250"/>
      <c r="E21" s="251"/>
      <c r="G21" s="184"/>
      <c r="H21" s="184"/>
      <c r="I21" s="184"/>
      <c r="J21" s="184"/>
    </row>
    <row r="22" s="8" customFormat="1" ht="18"/>
    <row r="23" s="8" customFormat="1" ht="18"/>
    <row r="24" s="8" customFormat="1" ht="18"/>
    <row r="25" s="8" customFormat="1" ht="18"/>
    <row r="26" s="8" customFormat="1" ht="18"/>
    <row r="27" s="8" customFormat="1" ht="18"/>
    <row r="28" s="8" customFormat="1" ht="18"/>
    <row r="29" s="8" customFormat="1" ht="18"/>
    <row r="30" s="8" customFormat="1" ht="18"/>
    <row r="31" s="8" customFormat="1" ht="18"/>
    <row r="32" s="8" customFormat="1" ht="18"/>
    <row r="33" s="8" customFormat="1" ht="18"/>
    <row r="34" s="8" customFormat="1" ht="18"/>
    <row r="35" s="8" customFormat="1" ht="18"/>
    <row r="36" s="8" customFormat="1" ht="18"/>
    <row r="37" s="8" customFormat="1" ht="18"/>
    <row r="38" s="8" customFormat="1" ht="18"/>
    <row r="39" s="8" customFormat="1" ht="18"/>
    <row r="40" s="8" customFormat="1" ht="18"/>
    <row r="41" s="8" customFormat="1" ht="18"/>
    <row r="42" s="8" customFormat="1" ht="18"/>
    <row r="43" s="8" customFormat="1" ht="18"/>
  </sheetData>
  <sheetProtection/>
  <mergeCells count="12">
    <mergeCell ref="Q3:Y3"/>
    <mergeCell ref="Q4:Y4"/>
    <mergeCell ref="Q5:Y5"/>
    <mergeCell ref="G3:J3"/>
    <mergeCell ref="G5:J5"/>
    <mergeCell ref="L5:O5"/>
    <mergeCell ref="G4:J4"/>
    <mergeCell ref="B3:E3"/>
    <mergeCell ref="B4:E4"/>
    <mergeCell ref="B5:E5"/>
    <mergeCell ref="L3:O3"/>
    <mergeCell ref="L4:O4"/>
  </mergeCells>
  <printOptions/>
  <pageMargins left="0.7086614173228347" right="0.1968503937007874" top="0.7480314960629921" bottom="0.7480314960629921" header="0.31496062992125984" footer="0.31496062992125984"/>
  <pageSetup fitToHeight="1" fitToWidth="1" horizontalDpi="200" verticalDpi="2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41"/>
  <sheetViews>
    <sheetView showGridLines="0" zoomScalePageLayoutView="0" workbookViewId="0" topLeftCell="A1">
      <pane ySplit="6" topLeftCell="A7" activePane="bottomLeft" state="frozen"/>
      <selection pane="topLeft" activeCell="G33" sqref="G33"/>
      <selection pane="bottomLeft" activeCell="A1" sqref="A1"/>
    </sheetView>
  </sheetViews>
  <sheetFormatPr defaultColWidth="11.421875" defaultRowHeight="15"/>
  <cols>
    <col min="1" max="1" width="11.421875" style="44" customWidth="1"/>
    <col min="2" max="2" width="9.8515625" style="50" customWidth="1"/>
    <col min="3" max="3" width="14.00390625" style="44" customWidth="1"/>
    <col min="4" max="4" width="15.00390625" style="44" customWidth="1"/>
    <col min="5" max="5" width="13.421875" style="44" customWidth="1"/>
    <col min="6" max="6" width="14.140625" style="44" customWidth="1"/>
    <col min="7" max="7" width="1.1484375" style="50" customWidth="1"/>
    <col min="8" max="8" width="11.421875" style="44" customWidth="1"/>
    <col min="9" max="9" width="11.421875" style="37" customWidth="1"/>
    <col min="10" max="11" width="14.140625" style="37" customWidth="1"/>
    <col min="12" max="12" width="13.28125" style="37" customWidth="1"/>
    <col min="13" max="13" width="13.421875" style="37" customWidth="1"/>
    <col min="14" max="16384" width="11.421875" style="44" customWidth="1"/>
  </cols>
  <sheetData>
    <row r="1" spans="1:2" ht="15">
      <c r="A1" s="42"/>
      <c r="B1" s="190"/>
    </row>
    <row r="2" spans="1:2" ht="14.25">
      <c r="A2" s="206"/>
      <c r="B2" s="190"/>
    </row>
    <row r="3" spans="2:13" s="50" customFormat="1" ht="18">
      <c r="B3" s="438" t="s">
        <v>12</v>
      </c>
      <c r="C3" s="438"/>
      <c r="D3" s="438"/>
      <c r="E3" s="438"/>
      <c r="F3" s="438"/>
      <c r="G3" s="234"/>
      <c r="I3" s="327"/>
      <c r="J3" s="327"/>
      <c r="K3" s="327"/>
      <c r="L3" s="327"/>
      <c r="M3" s="327"/>
    </row>
    <row r="4" spans="2:13" s="50" customFormat="1" ht="15" customHeight="1">
      <c r="B4" s="437" t="s">
        <v>434</v>
      </c>
      <c r="C4" s="437"/>
      <c r="D4" s="437"/>
      <c r="E4" s="437"/>
      <c r="F4" s="437"/>
      <c r="G4" s="234"/>
      <c r="I4" s="327"/>
      <c r="J4" s="327"/>
      <c r="K4" s="327"/>
      <c r="L4" s="327"/>
      <c r="M4" s="327"/>
    </row>
    <row r="5" spans="2:13" s="50" customFormat="1" ht="25.5">
      <c r="B5" s="379"/>
      <c r="C5" s="384" t="s">
        <v>375</v>
      </c>
      <c r="D5" s="439" t="s">
        <v>79</v>
      </c>
      <c r="E5" s="440"/>
      <c r="F5" s="385" t="s">
        <v>376</v>
      </c>
      <c r="G5" s="234"/>
      <c r="I5" s="327"/>
      <c r="J5" s="327"/>
      <c r="K5" s="327"/>
      <c r="L5" s="327"/>
      <c r="M5" s="327"/>
    </row>
    <row r="6" spans="2:7" ht="54" customHeight="1">
      <c r="B6" s="380" t="s">
        <v>0</v>
      </c>
      <c r="C6" s="339" t="s">
        <v>166</v>
      </c>
      <c r="D6" s="339" t="s">
        <v>167</v>
      </c>
      <c r="E6" s="339" t="s">
        <v>168</v>
      </c>
      <c r="F6" s="340" t="s">
        <v>169</v>
      </c>
      <c r="G6" s="235"/>
    </row>
    <row r="7" spans="2:13" s="50" customFormat="1" ht="8.25" customHeight="1">
      <c r="B7" s="338"/>
      <c r="C7" s="338"/>
      <c r="D7" s="338"/>
      <c r="E7" s="338"/>
      <c r="F7" s="338"/>
      <c r="G7" s="236"/>
      <c r="I7" s="327"/>
      <c r="J7" s="327"/>
      <c r="K7" s="327"/>
      <c r="L7" s="327"/>
      <c r="M7" s="327"/>
    </row>
    <row r="8" spans="2:7" ht="18">
      <c r="B8" s="237">
        <v>2015</v>
      </c>
      <c r="C8" s="238">
        <v>19179</v>
      </c>
      <c r="D8" s="239">
        <v>726.0666438399999</v>
      </c>
      <c r="E8" s="239">
        <v>22976.480936499993</v>
      </c>
      <c r="F8" s="240">
        <f>(E8/D8)</f>
        <v>31.645140472206048</v>
      </c>
      <c r="G8" s="241"/>
    </row>
    <row r="9" spans="2:7" ht="18">
      <c r="B9" s="237">
        <v>2016</v>
      </c>
      <c r="C9" s="238">
        <v>16035</v>
      </c>
      <c r="D9" s="239">
        <v>773.12150042</v>
      </c>
      <c r="E9" s="239">
        <v>16172.132142199993</v>
      </c>
      <c r="F9" s="240">
        <f>(E9/D9)</f>
        <v>20.917969728450764</v>
      </c>
      <c r="G9" s="242"/>
    </row>
    <row r="10" spans="2:7" ht="18">
      <c r="B10" s="237">
        <v>2017</v>
      </c>
      <c r="C10" s="238">
        <v>40056</v>
      </c>
      <c r="D10" s="239">
        <v>782.3777955789869</v>
      </c>
      <c r="E10" s="239">
        <v>36201.225976199996</v>
      </c>
      <c r="F10" s="240">
        <f>(E10/D10)</f>
        <v>46.270773762706064</v>
      </c>
      <c r="G10" s="243"/>
    </row>
    <row r="11" spans="2:6" ht="18">
      <c r="B11" s="237">
        <v>2018</v>
      </c>
      <c r="C11" s="238">
        <v>11580</v>
      </c>
      <c r="D11" s="239">
        <v>806.3193348607817</v>
      </c>
      <c r="E11" s="239">
        <v>33617.360079499995</v>
      </c>
      <c r="F11" s="240">
        <f>(E11/D11)</f>
        <v>41.69236507928256</v>
      </c>
    </row>
    <row r="12" spans="2:6" ht="18">
      <c r="B12" s="505">
        <v>2019</v>
      </c>
      <c r="C12" s="506">
        <v>10485</v>
      </c>
      <c r="D12" s="507">
        <v>647.1832606520001</v>
      </c>
      <c r="E12" s="507">
        <v>44543.450018</v>
      </c>
      <c r="F12" s="508">
        <f>(E12/D12)</f>
        <v>68.82664111727028</v>
      </c>
    </row>
    <row r="13" spans="3:6" ht="18">
      <c r="C13" s="238"/>
      <c r="D13" s="239"/>
      <c r="E13" s="239"/>
      <c r="F13" s="240"/>
    </row>
    <row r="14" ht="18">
      <c r="F14" s="240"/>
    </row>
    <row r="15" spans="2:6" ht="18">
      <c r="B15" s="190" t="s">
        <v>161</v>
      </c>
      <c r="F15" s="240"/>
    </row>
    <row r="16" ht="18">
      <c r="B16" s="190" t="s">
        <v>114</v>
      </c>
    </row>
    <row r="41" ht="18">
      <c r="F41" s="244"/>
    </row>
  </sheetData>
  <sheetProtection/>
  <mergeCells count="3">
    <mergeCell ref="B4:F4"/>
    <mergeCell ref="B3:F3"/>
    <mergeCell ref="D5:E5"/>
  </mergeCells>
  <printOptions/>
  <pageMargins left="0.7480314960629921" right="0.35" top="0.984251968503937" bottom="0.984251968503937" header="0" footer="0"/>
  <pageSetup fitToHeight="1" fitToWidth="1"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H54"/>
  <sheetViews>
    <sheetView showGridLines="0" zoomScalePageLayoutView="0" workbookViewId="0" topLeftCell="A1">
      <pane ySplit="5" topLeftCell="A6" activePane="bottomLeft" state="frozen"/>
      <selection pane="topLeft" activeCell="G33" sqref="G33"/>
      <selection pane="bottomLeft" activeCell="A1" sqref="A1"/>
    </sheetView>
  </sheetViews>
  <sheetFormatPr defaultColWidth="11.421875" defaultRowHeight="15"/>
  <cols>
    <col min="1" max="1" width="11.421875" style="32" customWidth="1"/>
    <col min="2" max="2" width="11.57421875" style="32" bestFit="1" customWidth="1"/>
    <col min="3" max="3" width="16.57421875" style="32" customWidth="1"/>
    <col min="4" max="4" width="7.8515625" style="32" customWidth="1"/>
    <col min="5" max="5" width="20.57421875" style="32" customWidth="1"/>
    <col min="6" max="6" width="8.8515625" style="32" bestFit="1" customWidth="1"/>
    <col min="7" max="13" width="11.421875" style="32" customWidth="1"/>
    <col min="14" max="16384" width="11.421875" style="32" customWidth="1"/>
  </cols>
  <sheetData>
    <row r="1" spans="1:2" ht="15">
      <c r="A1" s="42"/>
      <c r="B1" s="228"/>
    </row>
    <row r="2" spans="1:2" ht="12.75">
      <c r="A2" s="206"/>
      <c r="B2" s="228"/>
    </row>
    <row r="3" spans="2:6" s="331" customFormat="1" ht="15">
      <c r="B3" s="441" t="s">
        <v>132</v>
      </c>
      <c r="C3" s="441"/>
      <c r="D3" s="441"/>
      <c r="E3" s="441"/>
      <c r="F3" s="441"/>
    </row>
    <row r="4" spans="2:6" s="331" customFormat="1" ht="15">
      <c r="B4" s="442" t="s">
        <v>424</v>
      </c>
      <c r="C4" s="442"/>
      <c r="D4" s="442"/>
      <c r="E4" s="442"/>
      <c r="F4" s="442"/>
    </row>
    <row r="5" spans="2:6" ht="45">
      <c r="B5" s="335" t="s">
        <v>0</v>
      </c>
      <c r="C5" s="336" t="s">
        <v>131</v>
      </c>
      <c r="D5" s="337" t="s">
        <v>426</v>
      </c>
      <c r="E5" s="336" t="s">
        <v>130</v>
      </c>
      <c r="F5" s="337" t="s">
        <v>425</v>
      </c>
    </row>
    <row r="6" spans="2:6" ht="15">
      <c r="B6" s="219">
        <v>2002</v>
      </c>
      <c r="C6" s="229">
        <v>933253</v>
      </c>
      <c r="D6" s="230"/>
      <c r="E6" s="229">
        <v>265258.7</v>
      </c>
      <c r="F6" s="230"/>
    </row>
    <row r="7" spans="2:8" ht="15">
      <c r="B7" s="219">
        <v>2003</v>
      </c>
      <c r="C7" s="229">
        <v>946338</v>
      </c>
      <c r="D7" s="231">
        <f>((C7/C6)-1)*100</f>
        <v>1.402084965170225</v>
      </c>
      <c r="E7" s="229">
        <v>271405</v>
      </c>
      <c r="F7" s="231">
        <v>-2.9610431270284288</v>
      </c>
      <c r="H7" s="230"/>
    </row>
    <row r="8" spans="2:8" ht="15">
      <c r="B8" s="219">
        <v>2004</v>
      </c>
      <c r="C8" s="229">
        <v>1255487</v>
      </c>
      <c r="D8" s="231">
        <f>((C8/C7)-1)*100</f>
        <v>32.667926258905375</v>
      </c>
      <c r="E8" s="229">
        <v>394580.5</v>
      </c>
      <c r="F8" s="231">
        <v>39.36100251182913</v>
      </c>
      <c r="H8" s="230"/>
    </row>
    <row r="9" spans="2:8" ht="15">
      <c r="B9" s="219">
        <v>2005</v>
      </c>
      <c r="C9" s="229">
        <v>2008192</v>
      </c>
      <c r="D9" s="231">
        <f aca="true" t="shared" si="0" ref="D9:D18">((C9/C8)-1)*100</f>
        <v>59.95322930464433</v>
      </c>
      <c r="E9" s="229">
        <v>438712.7</v>
      </c>
      <c r="F9" s="231">
        <v>6.498983572803052</v>
      </c>
      <c r="H9" s="230"/>
    </row>
    <row r="10" spans="2:8" ht="15">
      <c r="B10" s="219">
        <v>2006</v>
      </c>
      <c r="C10" s="229">
        <v>2009860</v>
      </c>
      <c r="D10" s="231">
        <f t="shared" si="0"/>
        <v>0.08305978711198314</v>
      </c>
      <c r="E10" s="229">
        <v>516462</v>
      </c>
      <c r="F10" s="231">
        <v>13.524122763218681</v>
      </c>
      <c r="H10" s="230"/>
    </row>
    <row r="11" spans="2:8" ht="15">
      <c r="B11" s="219">
        <v>2007</v>
      </c>
      <c r="C11" s="229">
        <v>1996023</v>
      </c>
      <c r="D11" s="231">
        <f t="shared" si="0"/>
        <v>-0.6884559123521039</v>
      </c>
      <c r="E11" s="229">
        <v>557101</v>
      </c>
      <c r="F11" s="231">
        <v>3.6201884054907207</v>
      </c>
      <c r="H11" s="230"/>
    </row>
    <row r="12" spans="2:8" ht="15">
      <c r="B12" s="219">
        <v>2008</v>
      </c>
      <c r="C12" s="229">
        <v>1255371</v>
      </c>
      <c r="D12" s="231">
        <f t="shared" si="0"/>
        <v>-37.10638604865776</v>
      </c>
      <c r="E12" s="229">
        <v>497579</v>
      </c>
      <c r="F12" s="231">
        <v>-14.030539629050786</v>
      </c>
      <c r="H12" s="230"/>
    </row>
    <row r="13" spans="2:8" ht="15">
      <c r="B13" s="219">
        <v>2009</v>
      </c>
      <c r="C13" s="229">
        <v>1408991</v>
      </c>
      <c r="D13" s="231">
        <f t="shared" si="0"/>
        <v>12.23701997258182</v>
      </c>
      <c r="E13" s="229">
        <v>465367.6</v>
      </c>
      <c r="F13" s="231">
        <v>-11.913328631023434</v>
      </c>
      <c r="H13" s="230"/>
    </row>
    <row r="14" spans="2:8" ht="15">
      <c r="B14" s="219">
        <v>2010</v>
      </c>
      <c r="C14" s="229">
        <v>1608281</v>
      </c>
      <c r="D14" s="231">
        <f t="shared" si="0"/>
        <v>14.144164157187667</v>
      </c>
      <c r="E14" s="229">
        <v>519935.81000000006</v>
      </c>
      <c r="F14" s="231">
        <v>6.656211673048018</v>
      </c>
      <c r="H14" s="230"/>
    </row>
    <row r="15" spans="2:8" ht="15">
      <c r="B15" s="219">
        <v>2011</v>
      </c>
      <c r="C15" s="229">
        <v>1529020</v>
      </c>
      <c r="D15" s="231">
        <f t="shared" si="0"/>
        <v>-4.92830543916144</v>
      </c>
      <c r="E15" s="229">
        <v>632284</v>
      </c>
      <c r="F15" s="231">
        <v>17.53774302549862</v>
      </c>
      <c r="H15" s="230"/>
    </row>
    <row r="16" spans="2:8" ht="15">
      <c r="B16" s="219">
        <v>2012</v>
      </c>
      <c r="C16" s="229">
        <v>1631267</v>
      </c>
      <c r="D16" s="231">
        <f t="shared" si="0"/>
        <v>6.687093694000068</v>
      </c>
      <c r="E16" s="229">
        <v>777698</v>
      </c>
      <c r="F16" s="231">
        <v>18.40269545512747</v>
      </c>
      <c r="H16" s="230"/>
    </row>
    <row r="17" spans="2:8" ht="15">
      <c r="B17" s="219">
        <v>2013</v>
      </c>
      <c r="C17" s="229">
        <v>1709484</v>
      </c>
      <c r="D17" s="231">
        <f t="shared" si="0"/>
        <v>4.79486190795253</v>
      </c>
      <c r="E17" s="229">
        <v>656716.95</v>
      </c>
      <c r="F17" s="231">
        <v>-18.558855551730392</v>
      </c>
      <c r="H17" s="230"/>
    </row>
    <row r="18" spans="2:8" ht="15">
      <c r="B18" s="219">
        <v>2014</v>
      </c>
      <c r="C18" s="229">
        <v>1260760</v>
      </c>
      <c r="D18" s="231">
        <f t="shared" si="0"/>
        <v>-26.249090368789652</v>
      </c>
      <c r="E18" s="229">
        <v>515244</v>
      </c>
      <c r="F18" s="231">
        <v>-24.673856363579418</v>
      </c>
      <c r="H18" s="230"/>
    </row>
    <row r="19" spans="2:8" ht="15">
      <c r="B19" s="219">
        <v>2015</v>
      </c>
      <c r="C19" s="229">
        <v>1464559</v>
      </c>
      <c r="D19" s="231">
        <f>((C19/C18)-1)*100</f>
        <v>16.164773628604976</v>
      </c>
      <c r="E19" s="229">
        <v>476443.98000000004</v>
      </c>
      <c r="F19" s="231">
        <v>-10.28269748180387</v>
      </c>
      <c r="H19" s="230"/>
    </row>
    <row r="20" spans="2:8" ht="15">
      <c r="B20" s="219">
        <v>2016</v>
      </c>
      <c r="C20" s="229">
        <v>1449881</v>
      </c>
      <c r="D20" s="231">
        <f>((C20/C19)-1)*100</f>
        <v>-1.0022129528410972</v>
      </c>
      <c r="E20" s="229">
        <v>557963</v>
      </c>
      <c r="F20" s="231">
        <v>14.038027628083638</v>
      </c>
      <c r="H20" s="230"/>
    </row>
    <row r="21" spans="2:8" ht="15">
      <c r="B21" s="219">
        <v>2017</v>
      </c>
      <c r="C21" s="229">
        <v>1409537</v>
      </c>
      <c r="D21" s="231">
        <f>((C21/C20)-1)*100</f>
        <v>-2.7825731904894235</v>
      </c>
      <c r="E21" s="229">
        <v>511337.48983700003</v>
      </c>
      <c r="F21" s="231">
        <v>-12.70283675615046</v>
      </c>
      <c r="H21" s="230"/>
    </row>
    <row r="22" spans="2:8" ht="15">
      <c r="B22" s="219">
        <v>2018</v>
      </c>
      <c r="C22" s="229">
        <v>1528460</v>
      </c>
      <c r="D22" s="231">
        <f>((C22/C21)-1)*100</f>
        <v>8.437025775130413</v>
      </c>
      <c r="E22" s="229">
        <v>621697.1330590001</v>
      </c>
      <c r="F22" s="231">
        <v>15.456636574933391</v>
      </c>
      <c r="H22" s="231"/>
    </row>
    <row r="23" spans="2:6" ht="15">
      <c r="B23" s="500">
        <v>2019</v>
      </c>
      <c r="C23" s="503">
        <v>1596208</v>
      </c>
      <c r="D23" s="504">
        <f>((C23/C22)-1)*100</f>
        <v>4.432435261635903</v>
      </c>
      <c r="E23" s="503">
        <v>774435.9468929999</v>
      </c>
      <c r="F23" s="504">
        <v>19.658554151670238</v>
      </c>
    </row>
    <row r="24" spans="3:5" ht="15">
      <c r="C24" s="229"/>
      <c r="D24" s="232"/>
      <c r="E24" s="229"/>
    </row>
    <row r="25" spans="3:4" ht="15">
      <c r="C25" s="229"/>
      <c r="D25" s="232"/>
    </row>
    <row r="26" spans="2:4" ht="15">
      <c r="B26" s="32" t="s">
        <v>161</v>
      </c>
      <c r="C26" s="232"/>
      <c r="D26" s="232"/>
    </row>
    <row r="27" spans="2:4" ht="15">
      <c r="B27" s="32" t="s">
        <v>114</v>
      </c>
      <c r="C27" s="232"/>
      <c r="D27" s="232"/>
    </row>
    <row r="29" ht="12.75"/>
    <row r="54" ht="15">
      <c r="F54" s="233"/>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29"/>
  <sheetViews>
    <sheetView showGridLines="0" zoomScalePageLayoutView="0" workbookViewId="0" topLeftCell="A1">
      <pane ySplit="6" topLeftCell="A16" activePane="bottomLeft" state="frozen"/>
      <selection pane="topLeft" activeCell="G33" sqref="G33"/>
      <selection pane="bottomLeft" activeCell="A1" sqref="A1"/>
    </sheetView>
  </sheetViews>
  <sheetFormatPr defaultColWidth="11.421875" defaultRowHeight="15"/>
  <cols>
    <col min="1" max="2" width="11.421875" style="32" customWidth="1"/>
    <col min="3" max="3" width="19.140625" style="32" customWidth="1"/>
    <col min="4" max="4" width="11.421875" style="32" customWidth="1"/>
    <col min="5" max="5" width="13.7109375" style="32" customWidth="1"/>
    <col min="6" max="6" width="14.7109375" style="32" customWidth="1"/>
    <col min="7" max="7" width="17.140625" style="32" customWidth="1"/>
    <col min="8" max="16384" width="11.421875" style="32" customWidth="1"/>
  </cols>
  <sheetData>
    <row r="1" spans="1:2" ht="15">
      <c r="A1" s="42"/>
      <c r="B1" s="184"/>
    </row>
    <row r="2" spans="1:2" ht="12.75">
      <c r="A2" s="195"/>
      <c r="B2" s="184"/>
    </row>
    <row r="3" spans="2:7" s="331" customFormat="1" ht="14.25" customHeight="1">
      <c r="B3" s="436" t="s">
        <v>159</v>
      </c>
      <c r="C3" s="436"/>
      <c r="D3" s="436"/>
      <c r="E3" s="10"/>
      <c r="F3" s="443" t="s">
        <v>19</v>
      </c>
      <c r="G3" s="443"/>
    </row>
    <row r="4" spans="2:7" s="331" customFormat="1" ht="18">
      <c r="B4" s="435" t="s">
        <v>427</v>
      </c>
      <c r="C4" s="435"/>
      <c r="D4" s="435"/>
      <c r="E4" s="10"/>
      <c r="F4" s="444" t="s">
        <v>429</v>
      </c>
      <c r="G4" s="444"/>
    </row>
    <row r="5" spans="2:7" s="331" customFormat="1" ht="18">
      <c r="B5" s="390"/>
      <c r="C5" s="395" t="s">
        <v>377</v>
      </c>
      <c r="D5" s="396" t="s">
        <v>378</v>
      </c>
      <c r="E5" s="10"/>
      <c r="F5" s="391"/>
      <c r="G5" s="395" t="s">
        <v>377</v>
      </c>
    </row>
    <row r="6" spans="2:7" s="341" customFormat="1" ht="36.75" customHeight="1">
      <c r="B6" s="392" t="s">
        <v>0</v>
      </c>
      <c r="C6" s="336" t="s">
        <v>134</v>
      </c>
      <c r="D6" s="342" t="s">
        <v>160</v>
      </c>
      <c r="E6" s="343"/>
      <c r="F6" s="392" t="s">
        <v>162</v>
      </c>
      <c r="G6" s="337" t="s">
        <v>178</v>
      </c>
    </row>
    <row r="7" spans="2:8" ht="18">
      <c r="B7" s="219">
        <v>2002</v>
      </c>
      <c r="C7" s="220">
        <v>6993</v>
      </c>
      <c r="D7" s="221" t="s">
        <v>48</v>
      </c>
      <c r="E7" s="8"/>
      <c r="F7" s="222" t="s">
        <v>20</v>
      </c>
      <c r="G7" s="220">
        <v>1235.0556854000001</v>
      </c>
      <c r="H7" s="218"/>
    </row>
    <row r="8" spans="2:8" ht="18">
      <c r="B8" s="219">
        <v>2003</v>
      </c>
      <c r="C8" s="220">
        <v>6795</v>
      </c>
      <c r="D8" s="223">
        <v>-7.057407650550617</v>
      </c>
      <c r="E8" s="8"/>
      <c r="F8" s="222" t="s">
        <v>21</v>
      </c>
      <c r="G8" s="220">
        <v>1603.7577714</v>
      </c>
      <c r="H8" s="218"/>
    </row>
    <row r="9" spans="2:8" ht="18">
      <c r="B9" s="219">
        <v>2004</v>
      </c>
      <c r="C9" s="220">
        <v>7424.300000000001</v>
      </c>
      <c r="D9" s="223">
        <v>4.368023609683047</v>
      </c>
      <c r="E9" s="8"/>
      <c r="F9" s="222" t="s">
        <v>22</v>
      </c>
      <c r="G9" s="220">
        <v>2354.857583</v>
      </c>
      <c r="H9" s="218"/>
    </row>
    <row r="10" spans="2:8" ht="18">
      <c r="B10" s="219">
        <v>2005</v>
      </c>
      <c r="C10" s="220">
        <v>8522</v>
      </c>
      <c r="D10" s="223">
        <v>10.383087698567483</v>
      </c>
      <c r="E10" s="8"/>
      <c r="F10" s="222"/>
      <c r="G10" s="220"/>
      <c r="H10" s="218"/>
    </row>
    <row r="11" spans="2:8" ht="18">
      <c r="B11" s="219">
        <v>2006</v>
      </c>
      <c r="C11" s="220">
        <v>10187.5</v>
      </c>
      <c r="D11" s="223">
        <v>15.356705188342135</v>
      </c>
      <c r="E11" s="8"/>
      <c r="F11" s="222"/>
      <c r="G11" s="220"/>
      <c r="H11" s="218"/>
    </row>
    <row r="12" spans="2:8" ht="18">
      <c r="B12" s="219">
        <v>2007</v>
      </c>
      <c r="C12" s="220">
        <v>12509.8</v>
      </c>
      <c r="D12" s="223">
        <v>18.11032387740621</v>
      </c>
      <c r="E12" s="8"/>
      <c r="F12" s="222"/>
      <c r="G12" s="220"/>
      <c r="H12" s="218"/>
    </row>
    <row r="13" spans="2:8" ht="18">
      <c r="B13" s="219">
        <v>2008</v>
      </c>
      <c r="C13" s="220">
        <v>8944.199999999999</v>
      </c>
      <c r="D13" s="223">
        <v>-31.98805386394192</v>
      </c>
      <c r="E13" s="8"/>
      <c r="F13" s="222"/>
      <c r="G13" s="220"/>
      <c r="H13" s="218"/>
    </row>
    <row r="14" spans="2:8" ht="18">
      <c r="B14" s="219">
        <v>2009</v>
      </c>
      <c r="C14" s="220">
        <v>11237.599999999999</v>
      </c>
      <c r="D14" s="223">
        <v>19.32037144734846</v>
      </c>
      <c r="E14" s="8"/>
      <c r="F14" s="222"/>
      <c r="G14" s="220"/>
      <c r="H14" s="218"/>
    </row>
    <row r="15" spans="2:7" ht="18">
      <c r="B15" s="219">
        <v>2010</v>
      </c>
      <c r="C15" s="220">
        <v>17137.399999999998</v>
      </c>
      <c r="D15" s="223">
        <v>46.41448237528323</v>
      </c>
      <c r="E15" s="8"/>
      <c r="F15" s="222"/>
      <c r="G15" s="220"/>
    </row>
    <row r="16" spans="2:7" ht="18">
      <c r="B16" s="219">
        <v>2011</v>
      </c>
      <c r="C16" s="220">
        <v>21226.389999999996</v>
      </c>
      <c r="D16" s="223">
        <v>19.778721374538666</v>
      </c>
      <c r="E16" s="8"/>
      <c r="F16" s="222"/>
      <c r="G16" s="220"/>
    </row>
    <row r="17" spans="2:7" ht="18">
      <c r="B17" s="219">
        <v>2012</v>
      </c>
      <c r="C17" s="220">
        <v>26304.3</v>
      </c>
      <c r="D17" s="223">
        <v>19.028749304728997</v>
      </c>
      <c r="E17" s="8"/>
      <c r="F17" s="222"/>
      <c r="G17" s="220"/>
    </row>
    <row r="18" spans="2:7" ht="18">
      <c r="B18" s="219">
        <v>2013</v>
      </c>
      <c r="C18" s="220">
        <v>56009.57983686302</v>
      </c>
      <c r="D18" s="223">
        <v>-42.59570028088125</v>
      </c>
      <c r="E18" s="8"/>
      <c r="G18" s="220"/>
    </row>
    <row r="19" spans="2:7" ht="18">
      <c r="B19" s="219">
        <v>2014</v>
      </c>
      <c r="C19" s="224">
        <v>26396.1277707658</v>
      </c>
      <c r="D19" s="223">
        <v>61.89516774069983</v>
      </c>
      <c r="E19" s="8"/>
      <c r="F19" s="222"/>
      <c r="G19" s="220"/>
    </row>
    <row r="20" spans="2:5" ht="18">
      <c r="B20" s="219">
        <v>2015</v>
      </c>
      <c r="C20" s="224">
        <v>28484.784378099328</v>
      </c>
      <c r="D20" s="223">
        <v>5.055375633205905</v>
      </c>
      <c r="E20" s="8"/>
    </row>
    <row r="21" spans="2:7" ht="18">
      <c r="B21" s="219">
        <v>2016</v>
      </c>
      <c r="C21" s="224">
        <v>36932.60939743</v>
      </c>
      <c r="D21" s="223">
        <f>((C21/C20)-1)*100</f>
        <v>29.65732479205925</v>
      </c>
      <c r="E21" s="8"/>
      <c r="F21" s="225"/>
      <c r="G21" s="226"/>
    </row>
    <row r="22" spans="2:9" ht="18">
      <c r="B22" s="219">
        <v>2017</v>
      </c>
      <c r="C22" s="224">
        <v>40995.88812445</v>
      </c>
      <c r="D22" s="223">
        <f>((C22/C21)-1)*100</f>
        <v>11.001872852511596</v>
      </c>
      <c r="E22" s="8"/>
      <c r="H22" s="220"/>
      <c r="I22" s="227"/>
    </row>
    <row r="23" spans="2:7" ht="18">
      <c r="B23" s="500">
        <v>2018</v>
      </c>
      <c r="C23" s="501">
        <v>62807.63940856979</v>
      </c>
      <c r="D23" s="502">
        <v>53.20472925944792</v>
      </c>
      <c r="E23" s="8"/>
      <c r="F23" s="225"/>
      <c r="G23" s="226"/>
    </row>
    <row r="24" spans="2:7" ht="18">
      <c r="B24" s="219"/>
      <c r="C24" s="224"/>
      <c r="D24" s="223"/>
      <c r="E24" s="8"/>
      <c r="F24" s="225" t="s">
        <v>323</v>
      </c>
      <c r="G24" s="226">
        <f>SUM(G7:G17)</f>
        <v>5193.6710398</v>
      </c>
    </row>
    <row r="25" spans="2:5" ht="26.25" customHeight="1">
      <c r="B25" s="219"/>
      <c r="C25" s="224"/>
      <c r="D25" s="223"/>
      <c r="E25" s="8"/>
    </row>
    <row r="26" spans="2:6" ht="18">
      <c r="B26" s="32" t="s">
        <v>161</v>
      </c>
      <c r="C26" s="8"/>
      <c r="D26" s="8"/>
      <c r="E26" s="8"/>
      <c r="F26" s="32" t="s">
        <v>161</v>
      </c>
    </row>
    <row r="27" spans="2:8" ht="25.5" customHeight="1">
      <c r="B27" s="445" t="s">
        <v>272</v>
      </c>
      <c r="C27" s="445"/>
      <c r="D27" s="445"/>
      <c r="E27" s="8"/>
      <c r="F27" s="446" t="s">
        <v>428</v>
      </c>
      <c r="G27" s="446"/>
      <c r="H27" s="446"/>
    </row>
    <row r="28" spans="2:8" ht="16.5" customHeight="1">
      <c r="B28" s="445"/>
      <c r="C28" s="445"/>
      <c r="D28" s="445"/>
      <c r="F28" s="446"/>
      <c r="G28" s="446"/>
      <c r="H28" s="446"/>
    </row>
    <row r="29" spans="2:6" ht="15">
      <c r="B29" s="182"/>
      <c r="F29" s="182" t="s">
        <v>114</v>
      </c>
    </row>
  </sheetData>
  <sheetProtection/>
  <mergeCells count="6">
    <mergeCell ref="B4:D4"/>
    <mergeCell ref="B3:D3"/>
    <mergeCell ref="F3:G3"/>
    <mergeCell ref="F4:G4"/>
    <mergeCell ref="B27:D28"/>
    <mergeCell ref="F27:H28"/>
  </mergeCells>
  <printOptions/>
  <pageMargins left="0.7086614173228347" right="0.4" top="0.7480314960629921" bottom="0.7480314960629921" header="0.31496062992125984" footer="0.31496062992125984"/>
  <pageSetup fitToHeight="1" fitToWidth="1" horizontalDpi="600" verticalDpi="600" orientation="portrait"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W50"/>
  <sheetViews>
    <sheetView showGridLines="0" zoomScalePageLayoutView="0" workbookViewId="0" topLeftCell="A1">
      <pane ySplit="7" topLeftCell="A8" activePane="bottomLeft" state="frozen"/>
      <selection pane="topLeft" activeCell="G33" sqref="G33"/>
      <selection pane="bottomLeft" activeCell="A1" sqref="A1"/>
    </sheetView>
  </sheetViews>
  <sheetFormatPr defaultColWidth="11.421875" defaultRowHeight="15"/>
  <cols>
    <col min="1" max="1" width="11.421875" style="205" customWidth="1"/>
    <col min="2" max="2" width="11.57421875" style="205" bestFit="1" customWidth="1"/>
    <col min="3" max="3" width="9.00390625" style="205" customWidth="1"/>
    <col min="4" max="4" width="11.7109375" style="205" customWidth="1"/>
    <col min="5" max="5" width="9.140625" style="205" bestFit="1" customWidth="1"/>
    <col min="6" max="6" width="11.7109375" style="205" customWidth="1"/>
    <col min="7" max="7" width="9.140625" style="205" bestFit="1" customWidth="1"/>
    <col min="8" max="8" width="11.8515625" style="205" customWidth="1"/>
    <col min="9" max="9" width="11.421875" style="205" customWidth="1"/>
    <col min="10" max="10" width="11.57421875" style="205" bestFit="1" customWidth="1"/>
    <col min="11" max="11" width="9.00390625" style="205" bestFit="1" customWidth="1"/>
    <col min="12" max="12" width="10.57421875" style="205" bestFit="1" customWidth="1"/>
    <col min="13" max="13" width="8.8515625" style="205" bestFit="1" customWidth="1"/>
    <col min="14" max="14" width="10.57421875" style="205" bestFit="1" customWidth="1"/>
    <col min="15" max="15" width="9.140625" style="205" bestFit="1" customWidth="1"/>
    <col min="16" max="16" width="10.57421875" style="205" bestFit="1" customWidth="1"/>
    <col min="17" max="17" width="12.57421875" style="205" bestFit="1" customWidth="1"/>
    <col min="18" max="18" width="11.57421875" style="205" bestFit="1" customWidth="1"/>
    <col min="19" max="19" width="9.140625" style="205" bestFit="1" customWidth="1"/>
    <col min="20" max="20" width="11.28125" style="205" customWidth="1"/>
    <col min="21" max="21" width="11.57421875" style="205" bestFit="1" customWidth="1"/>
    <col min="22" max="22" width="15.140625" style="205" bestFit="1" customWidth="1"/>
    <col min="23" max="23" width="15.00390625" style="205" bestFit="1" customWidth="1"/>
    <col min="24" max="16384" width="11.421875" style="205" customWidth="1"/>
  </cols>
  <sheetData>
    <row r="1" spans="1:2" ht="15">
      <c r="A1" s="42"/>
      <c r="B1" s="190"/>
    </row>
    <row r="2" spans="1:2" ht="14.25">
      <c r="A2" s="206"/>
      <c r="B2" s="190"/>
    </row>
    <row r="3" spans="2:23" s="344" customFormat="1" ht="15">
      <c r="B3" s="448" t="s">
        <v>10</v>
      </c>
      <c r="C3" s="448"/>
      <c r="D3" s="448"/>
      <c r="E3" s="448"/>
      <c r="F3" s="448"/>
      <c r="G3" s="448"/>
      <c r="H3" s="448"/>
      <c r="J3" s="448" t="s">
        <v>179</v>
      </c>
      <c r="K3" s="448"/>
      <c r="L3" s="448"/>
      <c r="M3" s="448"/>
      <c r="N3" s="448"/>
      <c r="O3" s="448"/>
      <c r="P3" s="448"/>
      <c r="R3" s="449" t="s">
        <v>180</v>
      </c>
      <c r="S3" s="449"/>
      <c r="T3" s="449"/>
      <c r="U3" s="449"/>
      <c r="V3" s="449"/>
      <c r="W3" s="449"/>
    </row>
    <row r="4" spans="2:23" s="344" customFormat="1" ht="15">
      <c r="B4" s="447" t="s">
        <v>181</v>
      </c>
      <c r="C4" s="447"/>
      <c r="D4" s="447"/>
      <c r="E4" s="447"/>
      <c r="F4" s="447"/>
      <c r="G4" s="447"/>
      <c r="H4" s="447"/>
      <c r="J4" s="447" t="s">
        <v>182</v>
      </c>
      <c r="K4" s="447"/>
      <c r="L4" s="447"/>
      <c r="M4" s="447"/>
      <c r="N4" s="447"/>
      <c r="O4" s="447"/>
      <c r="P4" s="447"/>
      <c r="R4" s="447" t="s">
        <v>240</v>
      </c>
      <c r="S4" s="447"/>
      <c r="T4" s="447"/>
      <c r="U4" s="447"/>
      <c r="V4" s="447"/>
      <c r="W4" s="447"/>
    </row>
    <row r="5" spans="2:23" s="344" customFormat="1" ht="15">
      <c r="B5" s="447" t="s">
        <v>444</v>
      </c>
      <c r="C5" s="447"/>
      <c r="D5" s="447"/>
      <c r="E5" s="447"/>
      <c r="F5" s="447"/>
      <c r="G5" s="447"/>
      <c r="H5" s="447"/>
      <c r="J5" s="447" t="s">
        <v>444</v>
      </c>
      <c r="K5" s="447"/>
      <c r="L5" s="447"/>
      <c r="M5" s="447"/>
      <c r="N5" s="447"/>
      <c r="O5" s="447"/>
      <c r="P5" s="447"/>
      <c r="R5" s="447" t="s">
        <v>444</v>
      </c>
      <c r="S5" s="447"/>
      <c r="T5" s="447"/>
      <c r="U5" s="447"/>
      <c r="V5" s="447"/>
      <c r="W5" s="447"/>
    </row>
    <row r="6" spans="3:23" s="207" customFormat="1" ht="15">
      <c r="C6" s="450" t="s">
        <v>183</v>
      </c>
      <c r="D6" s="451"/>
      <c r="E6" s="451" t="s">
        <v>184</v>
      </c>
      <c r="F6" s="451"/>
      <c r="G6" s="451" t="s">
        <v>185</v>
      </c>
      <c r="H6" s="452"/>
      <c r="K6" s="450" t="s">
        <v>183</v>
      </c>
      <c r="L6" s="451"/>
      <c r="M6" s="451" t="s">
        <v>184</v>
      </c>
      <c r="N6" s="451"/>
      <c r="O6" s="451" t="s">
        <v>185</v>
      </c>
      <c r="P6" s="452"/>
      <c r="R6" s="345"/>
      <c r="S6" s="345"/>
      <c r="T6" s="345"/>
      <c r="U6" s="345"/>
      <c r="V6" s="345"/>
      <c r="W6" s="345"/>
    </row>
    <row r="7" spans="2:23" s="207" customFormat="1" ht="54.75" customHeight="1">
      <c r="B7" s="346" t="s">
        <v>170</v>
      </c>
      <c r="C7" s="346" t="s">
        <v>186</v>
      </c>
      <c r="D7" s="346" t="s">
        <v>187</v>
      </c>
      <c r="E7" s="346" t="s">
        <v>186</v>
      </c>
      <c r="F7" s="346" t="s">
        <v>187</v>
      </c>
      <c r="G7" s="346" t="s">
        <v>186</v>
      </c>
      <c r="H7" s="347" t="s">
        <v>187</v>
      </c>
      <c r="J7" s="346" t="s">
        <v>170</v>
      </c>
      <c r="K7" s="346" t="s">
        <v>256</v>
      </c>
      <c r="L7" s="346" t="s">
        <v>187</v>
      </c>
      <c r="M7" s="346" t="s">
        <v>256</v>
      </c>
      <c r="N7" s="346" t="s">
        <v>187</v>
      </c>
      <c r="O7" s="346" t="s">
        <v>256</v>
      </c>
      <c r="P7" s="347" t="s">
        <v>187</v>
      </c>
      <c r="R7" s="346" t="s">
        <v>170</v>
      </c>
      <c r="S7" s="346" t="s">
        <v>186</v>
      </c>
      <c r="T7" s="346" t="s">
        <v>188</v>
      </c>
      <c r="U7" s="346" t="s">
        <v>189</v>
      </c>
      <c r="V7" s="346" t="s">
        <v>190</v>
      </c>
      <c r="W7" s="346" t="s">
        <v>191</v>
      </c>
    </row>
    <row r="8" spans="2:23" s="207" customFormat="1" ht="15.75" customHeight="1">
      <c r="B8" s="208">
        <v>2007</v>
      </c>
      <c r="C8" s="209">
        <v>12291</v>
      </c>
      <c r="D8" s="210">
        <v>34.96054023269058</v>
      </c>
      <c r="E8" s="209">
        <v>4217</v>
      </c>
      <c r="F8" s="210">
        <v>50.72326298316339</v>
      </c>
      <c r="G8" s="209">
        <v>12301</v>
      </c>
      <c r="H8" s="210">
        <v>39.05373546866108</v>
      </c>
      <c r="I8" s="211"/>
      <c r="J8" s="208">
        <v>2007</v>
      </c>
      <c r="K8" s="212">
        <v>14521.21772934</v>
      </c>
      <c r="L8" s="210">
        <v>42.306240958892516</v>
      </c>
      <c r="M8" s="212">
        <v>9616.8</v>
      </c>
      <c r="N8" s="210">
        <v>50.716454537892034</v>
      </c>
      <c r="O8" s="212">
        <v>11619.052311509999</v>
      </c>
      <c r="P8" s="210">
        <v>58.44166733300068</v>
      </c>
      <c r="Q8" s="211"/>
      <c r="R8" s="208">
        <v>2007</v>
      </c>
      <c r="S8" s="209">
        <v>736</v>
      </c>
      <c r="T8" s="209">
        <v>628</v>
      </c>
      <c r="U8" s="210">
        <v>85.32608695652173</v>
      </c>
      <c r="V8" s="209">
        <v>108</v>
      </c>
      <c r="W8" s="210">
        <v>14.673913043478262</v>
      </c>
    </row>
    <row r="9" spans="2:23" s="207" customFormat="1" ht="15.75" customHeight="1">
      <c r="B9" s="208">
        <v>2008</v>
      </c>
      <c r="C9" s="209">
        <v>10148</v>
      </c>
      <c r="D9" s="210">
        <v>50.049270792274335</v>
      </c>
      <c r="E9" s="209">
        <v>4186</v>
      </c>
      <c r="F9" s="210">
        <v>53.67892976588629</v>
      </c>
      <c r="G9" s="209">
        <v>10331</v>
      </c>
      <c r="H9" s="210">
        <v>53.17007066111703</v>
      </c>
      <c r="I9" s="211"/>
      <c r="J9" s="208">
        <v>2008</v>
      </c>
      <c r="K9" s="212">
        <v>26809.679837069998</v>
      </c>
      <c r="L9" s="210">
        <v>49.54333193846756</v>
      </c>
      <c r="M9" s="212">
        <v>13580.96331743</v>
      </c>
      <c r="N9" s="210">
        <v>57.91345235831456</v>
      </c>
      <c r="O9" s="212">
        <v>34609.90809572</v>
      </c>
      <c r="P9" s="210">
        <v>81.31857471713552</v>
      </c>
      <c r="Q9" s="211"/>
      <c r="R9" s="208">
        <v>2008</v>
      </c>
      <c r="S9" s="209">
        <v>498</v>
      </c>
      <c r="T9" s="209">
        <v>417</v>
      </c>
      <c r="U9" s="210">
        <v>83.73493975903614</v>
      </c>
      <c r="V9" s="209">
        <v>81</v>
      </c>
      <c r="W9" s="210">
        <v>16.265060240963855</v>
      </c>
    </row>
    <row r="10" spans="2:23" s="207" customFormat="1" ht="15.75" customHeight="1">
      <c r="B10" s="208">
        <v>2009</v>
      </c>
      <c r="C10" s="209">
        <v>8394</v>
      </c>
      <c r="D10" s="210">
        <v>46.22349297116988</v>
      </c>
      <c r="E10" s="209">
        <v>3976</v>
      </c>
      <c r="F10" s="210">
        <v>59.98490945674044</v>
      </c>
      <c r="G10" s="209">
        <v>8909</v>
      </c>
      <c r="H10" s="210">
        <v>54.618924682904925</v>
      </c>
      <c r="I10" s="211"/>
      <c r="J10" s="208">
        <v>2009</v>
      </c>
      <c r="K10" s="212">
        <v>14665</v>
      </c>
      <c r="L10" s="210">
        <v>50.28298670303444</v>
      </c>
      <c r="M10" s="212">
        <v>8191</v>
      </c>
      <c r="N10" s="210">
        <v>56.110365034794285</v>
      </c>
      <c r="O10" s="212">
        <v>19446</v>
      </c>
      <c r="P10" s="210">
        <v>71.62398436696493</v>
      </c>
      <c r="Q10" s="211"/>
      <c r="R10" s="208">
        <v>2009</v>
      </c>
      <c r="S10" s="209">
        <v>749</v>
      </c>
      <c r="T10" s="209">
        <v>633</v>
      </c>
      <c r="U10" s="210">
        <v>84.51268357810414</v>
      </c>
      <c r="V10" s="209">
        <v>116</v>
      </c>
      <c r="W10" s="210">
        <v>15.48731642189586</v>
      </c>
    </row>
    <row r="11" spans="2:23" s="207" customFormat="1" ht="15.75" customHeight="1">
      <c r="B11" s="208">
        <v>2010</v>
      </c>
      <c r="C11" s="209">
        <v>8487</v>
      </c>
      <c r="D11" s="210">
        <v>47.60221515258631</v>
      </c>
      <c r="E11" s="209">
        <v>4089</v>
      </c>
      <c r="F11" s="210">
        <v>61.799951088285646</v>
      </c>
      <c r="G11" s="209">
        <v>9005</v>
      </c>
      <c r="H11" s="210">
        <v>57.47917823431427</v>
      </c>
      <c r="I11" s="211"/>
      <c r="J11" s="208">
        <v>2010</v>
      </c>
      <c r="K11" s="212">
        <v>19180.78297403</v>
      </c>
      <c r="L11" s="210">
        <v>51.016096127143925</v>
      </c>
      <c r="M11" s="212">
        <v>9074.925063319999</v>
      </c>
      <c r="N11" s="210">
        <v>61.14480438706777</v>
      </c>
      <c r="O11" s="212">
        <v>12814.557676780001</v>
      </c>
      <c r="P11" s="210">
        <v>60.72737935942102</v>
      </c>
      <c r="Q11" s="211"/>
      <c r="R11" s="208">
        <v>2010</v>
      </c>
      <c r="S11" s="209">
        <v>759</v>
      </c>
      <c r="T11" s="209">
        <v>654</v>
      </c>
      <c r="U11" s="210">
        <v>86.16600790513834</v>
      </c>
      <c r="V11" s="209">
        <v>105</v>
      </c>
      <c r="W11" s="210">
        <v>13.83399209486166</v>
      </c>
    </row>
    <row r="12" spans="2:23" s="207" customFormat="1" ht="15.75" customHeight="1">
      <c r="B12" s="208">
        <v>2011</v>
      </c>
      <c r="C12" s="209">
        <v>9074</v>
      </c>
      <c r="D12" s="210">
        <v>49.052237161119685</v>
      </c>
      <c r="E12" s="209">
        <v>4213</v>
      </c>
      <c r="F12" s="210">
        <v>55.58984096843105</v>
      </c>
      <c r="G12" s="209">
        <v>9407</v>
      </c>
      <c r="H12" s="210">
        <v>54.48070585734028</v>
      </c>
      <c r="I12" s="211"/>
      <c r="J12" s="208">
        <v>2011</v>
      </c>
      <c r="K12" s="212">
        <v>27426.3514092</v>
      </c>
      <c r="L12" s="210">
        <v>59.295370572823714</v>
      </c>
      <c r="M12" s="212">
        <v>14818.392148439998</v>
      </c>
      <c r="N12" s="210">
        <v>66.28861589922292</v>
      </c>
      <c r="O12" s="212">
        <v>18495.66799694</v>
      </c>
      <c r="P12" s="210">
        <v>68.27185549231916</v>
      </c>
      <c r="Q12" s="211"/>
      <c r="R12" s="208">
        <v>2011</v>
      </c>
      <c r="S12" s="209">
        <v>838</v>
      </c>
      <c r="T12" s="209">
        <v>716</v>
      </c>
      <c r="U12" s="210">
        <v>85.44152744630071</v>
      </c>
      <c r="V12" s="209">
        <v>122</v>
      </c>
      <c r="W12" s="210">
        <v>14.558472553699284</v>
      </c>
    </row>
    <row r="13" spans="2:23" s="207" customFormat="1" ht="15.75" customHeight="1">
      <c r="B13" s="208">
        <v>2012</v>
      </c>
      <c r="C13" s="209">
        <v>9815</v>
      </c>
      <c r="D13" s="210">
        <v>53.22465613856342</v>
      </c>
      <c r="E13" s="209">
        <v>4179</v>
      </c>
      <c r="F13" s="210">
        <v>55.659248624072745</v>
      </c>
      <c r="G13" s="209">
        <v>9052</v>
      </c>
      <c r="H13" s="210">
        <v>53.83340698188246</v>
      </c>
      <c r="I13" s="211"/>
      <c r="J13" s="208">
        <v>2012</v>
      </c>
      <c r="K13" s="212">
        <v>27519.992211300003</v>
      </c>
      <c r="L13" s="210">
        <v>45.660963210012504</v>
      </c>
      <c r="M13" s="212">
        <v>16320.047278</v>
      </c>
      <c r="N13" s="210">
        <v>48.95951306937138</v>
      </c>
      <c r="O13" s="212">
        <v>21050.725011</v>
      </c>
      <c r="P13" s="210">
        <v>57.564946820918784</v>
      </c>
      <c r="Q13" s="211"/>
      <c r="R13" s="208">
        <v>2012</v>
      </c>
      <c r="S13" s="209">
        <v>776</v>
      </c>
      <c r="T13" s="209">
        <v>678</v>
      </c>
      <c r="U13" s="210">
        <v>87.37113402061856</v>
      </c>
      <c r="V13" s="209">
        <v>98</v>
      </c>
      <c r="W13" s="210">
        <v>12.628865979381443</v>
      </c>
    </row>
    <row r="14" spans="2:23" s="207" customFormat="1" ht="15.75" customHeight="1">
      <c r="B14" s="208">
        <v>2013</v>
      </c>
      <c r="C14" s="209">
        <v>8615</v>
      </c>
      <c r="D14" s="210">
        <v>55.113174695298895</v>
      </c>
      <c r="E14" s="209">
        <v>3847</v>
      </c>
      <c r="F14" s="210">
        <v>56.329607486353005</v>
      </c>
      <c r="G14" s="209">
        <v>9380</v>
      </c>
      <c r="H14" s="210">
        <v>54.39232409381663</v>
      </c>
      <c r="I14" s="211"/>
      <c r="J14" s="208">
        <v>2013</v>
      </c>
      <c r="K14" s="212">
        <v>38406.51418148</v>
      </c>
      <c r="L14" s="210">
        <v>68.6823304996525</v>
      </c>
      <c r="M14" s="212">
        <v>25138.00480281</v>
      </c>
      <c r="N14" s="210">
        <v>49.877677965390625</v>
      </c>
      <c r="O14" s="212">
        <v>31981.653015790005</v>
      </c>
      <c r="P14" s="210">
        <v>65.50973954090495</v>
      </c>
      <c r="Q14" s="211"/>
      <c r="R14" s="208">
        <v>2013</v>
      </c>
      <c r="S14" s="209">
        <v>606</v>
      </c>
      <c r="T14" s="209">
        <v>548</v>
      </c>
      <c r="U14" s="210">
        <v>90.42904290429043</v>
      </c>
      <c r="V14" s="209">
        <v>58</v>
      </c>
      <c r="W14" s="210">
        <v>9.570957095709572</v>
      </c>
    </row>
    <row r="15" spans="2:23" s="207" customFormat="1" ht="15.75" customHeight="1">
      <c r="B15" s="208">
        <v>2014</v>
      </c>
      <c r="C15" s="209">
        <v>6828</v>
      </c>
      <c r="D15" s="210">
        <v>54.21792618629174</v>
      </c>
      <c r="E15" s="209">
        <v>3206</v>
      </c>
      <c r="F15" s="210">
        <v>56.26949469744229</v>
      </c>
      <c r="G15" s="209">
        <v>7277</v>
      </c>
      <c r="H15" s="210">
        <v>52.78274014016765</v>
      </c>
      <c r="I15" s="211"/>
      <c r="J15" s="208">
        <v>2014</v>
      </c>
      <c r="K15" s="212">
        <v>43213.70861469999</v>
      </c>
      <c r="L15" s="210">
        <v>62.47708115798206</v>
      </c>
      <c r="M15" s="212">
        <v>24581.6594329</v>
      </c>
      <c r="N15" s="210">
        <v>36.522086361607606</v>
      </c>
      <c r="O15" s="212">
        <v>50994.91461204</v>
      </c>
      <c r="P15" s="210">
        <v>68.63689559346005</v>
      </c>
      <c r="Q15" s="211"/>
      <c r="R15" s="208">
        <v>2014</v>
      </c>
      <c r="S15" s="209">
        <v>699</v>
      </c>
      <c r="T15" s="209">
        <v>597</v>
      </c>
      <c r="U15" s="210">
        <v>85.40772532188842</v>
      </c>
      <c r="V15" s="209">
        <v>102</v>
      </c>
      <c r="W15" s="210">
        <v>14.592274678111588</v>
      </c>
    </row>
    <row r="16" spans="2:23" s="207" customFormat="1" ht="15.75" customHeight="1">
      <c r="B16" s="208">
        <v>2015</v>
      </c>
      <c r="C16" s="209">
        <v>7457</v>
      </c>
      <c r="D16" s="210">
        <v>56.899557462786646</v>
      </c>
      <c r="E16" s="209">
        <v>2757</v>
      </c>
      <c r="F16" s="210">
        <v>63.65614798694232</v>
      </c>
      <c r="G16" s="209">
        <v>7645</v>
      </c>
      <c r="H16" s="210">
        <v>53.23741007194245</v>
      </c>
      <c r="I16" s="211"/>
      <c r="J16" s="208">
        <v>2015</v>
      </c>
      <c r="K16" s="212">
        <v>44641.07900431</v>
      </c>
      <c r="L16" s="210">
        <v>70.22249895347154</v>
      </c>
      <c r="M16" s="212">
        <v>24228.693595720004</v>
      </c>
      <c r="N16" s="210">
        <v>68.68558586187966</v>
      </c>
      <c r="O16" s="212">
        <v>31840.141068800003</v>
      </c>
      <c r="P16" s="210">
        <v>65.18810385550925</v>
      </c>
      <c r="Q16" s="211"/>
      <c r="R16" s="208">
        <v>2015</v>
      </c>
      <c r="S16" s="209">
        <v>560</v>
      </c>
      <c r="T16" s="209">
        <v>494</v>
      </c>
      <c r="U16" s="210">
        <v>88.21428571428571</v>
      </c>
      <c r="V16" s="209">
        <v>66</v>
      </c>
      <c r="W16" s="210">
        <v>11.785714285714285</v>
      </c>
    </row>
    <row r="17" spans="2:23" s="207" customFormat="1" ht="15.75" customHeight="1">
      <c r="B17" s="208">
        <v>2016</v>
      </c>
      <c r="C17" s="209">
        <v>6167</v>
      </c>
      <c r="D17" s="210">
        <v>50.28376844494892</v>
      </c>
      <c r="E17" s="209">
        <v>2500</v>
      </c>
      <c r="F17" s="210">
        <v>64.08</v>
      </c>
      <c r="G17" s="209">
        <v>6530</v>
      </c>
      <c r="H17" s="210">
        <v>52.45022970903522</v>
      </c>
      <c r="I17" s="211"/>
      <c r="J17" s="208">
        <v>2016</v>
      </c>
      <c r="K17" s="212">
        <v>24778.93420809</v>
      </c>
      <c r="L17" s="210">
        <v>62.3175750894827</v>
      </c>
      <c r="M17" s="212">
        <v>32819.384954559995</v>
      </c>
      <c r="N17" s="210">
        <v>40.13858557078073</v>
      </c>
      <c r="O17" s="212">
        <v>26613.92037067</v>
      </c>
      <c r="P17" s="210">
        <v>51.26759756216445</v>
      </c>
      <c r="Q17" s="211"/>
      <c r="R17" s="208">
        <v>2016</v>
      </c>
      <c r="S17" s="209">
        <v>568</v>
      </c>
      <c r="T17" s="209">
        <v>481</v>
      </c>
      <c r="U17" s="210">
        <v>84.6830985915493</v>
      </c>
      <c r="V17" s="209">
        <v>87</v>
      </c>
      <c r="W17" s="210">
        <v>15.316901408450704</v>
      </c>
    </row>
    <row r="18" spans="2:23" s="207" customFormat="1" ht="15.75" customHeight="1">
      <c r="B18" s="208">
        <v>2017</v>
      </c>
      <c r="C18" s="209">
        <v>6735</v>
      </c>
      <c r="D18" s="210">
        <v>47.58723088344469</v>
      </c>
      <c r="E18" s="209">
        <v>2900</v>
      </c>
      <c r="F18" s="210">
        <v>74.20689655172413</v>
      </c>
      <c r="G18" s="209">
        <v>6967</v>
      </c>
      <c r="H18" s="210">
        <v>54.112243433328544</v>
      </c>
      <c r="I18" s="211"/>
      <c r="J18" s="208">
        <v>2017</v>
      </c>
      <c r="K18" s="212">
        <v>34755.55231729001</v>
      </c>
      <c r="L18" s="210">
        <v>62.14111323607365</v>
      </c>
      <c r="M18" s="212">
        <v>24172.19907797</v>
      </c>
      <c r="N18" s="210">
        <v>73.01679468946458</v>
      </c>
      <c r="O18" s="212">
        <v>39304.57583177999</v>
      </c>
      <c r="P18" s="210">
        <v>71.36022058561875</v>
      </c>
      <c r="Q18" s="211"/>
      <c r="R18" s="208">
        <v>2017</v>
      </c>
      <c r="S18" s="209">
        <v>574</v>
      </c>
      <c r="T18" s="209">
        <v>546</v>
      </c>
      <c r="U18" s="210">
        <v>95.1219512195122</v>
      </c>
      <c r="V18" s="209">
        <v>28</v>
      </c>
      <c r="W18" s="210">
        <v>4.878048780487805</v>
      </c>
    </row>
    <row r="19" spans="2:23" s="207" customFormat="1" ht="15.75" customHeight="1">
      <c r="B19" s="208">
        <v>2018</v>
      </c>
      <c r="C19" s="209">
        <v>4748</v>
      </c>
      <c r="D19" s="210">
        <v>45.66133108677338</v>
      </c>
      <c r="E19" s="209">
        <v>1623</v>
      </c>
      <c r="F19" s="210">
        <v>65.4343807763401</v>
      </c>
      <c r="G19" s="209">
        <v>5074</v>
      </c>
      <c r="H19" s="210">
        <v>45.60504532912889</v>
      </c>
      <c r="J19" s="208">
        <v>2018</v>
      </c>
      <c r="K19" s="212">
        <v>41662.11117401</v>
      </c>
      <c r="L19" s="210">
        <v>65.0637753204165</v>
      </c>
      <c r="M19" s="212">
        <v>19020.084236180002</v>
      </c>
      <c r="N19" s="210">
        <v>75.21784311599517</v>
      </c>
      <c r="O19" s="212">
        <v>18638.68641727</v>
      </c>
      <c r="P19" s="210">
        <v>53.71378784066901</v>
      </c>
      <c r="R19" s="208">
        <v>2018</v>
      </c>
      <c r="S19" s="209">
        <v>938</v>
      </c>
      <c r="T19" s="209">
        <v>910</v>
      </c>
      <c r="U19" s="210">
        <v>97.01492537313433</v>
      </c>
      <c r="V19" s="209">
        <v>28</v>
      </c>
      <c r="W19" s="210">
        <v>2.9850746268656714</v>
      </c>
    </row>
    <row r="20" spans="2:23" s="207" customFormat="1" ht="15">
      <c r="B20" s="496">
        <v>2019</v>
      </c>
      <c r="C20" s="497">
        <v>5766</v>
      </c>
      <c r="D20" s="498">
        <v>48.95941727367325</v>
      </c>
      <c r="E20" s="497">
        <v>1855</v>
      </c>
      <c r="F20" s="498">
        <v>70.35040431266847</v>
      </c>
      <c r="G20" s="497">
        <v>6123</v>
      </c>
      <c r="H20" s="498">
        <v>49.48554630083293</v>
      </c>
      <c r="J20" s="496">
        <v>2019</v>
      </c>
      <c r="K20" s="499">
        <v>67038.20030162</v>
      </c>
      <c r="L20" s="498">
        <v>76.14538519136894</v>
      </c>
      <c r="M20" s="499">
        <v>23306.745799920005</v>
      </c>
      <c r="N20" s="498">
        <v>79.2750563857071</v>
      </c>
      <c r="O20" s="499">
        <v>37655.078979800004</v>
      </c>
      <c r="P20" s="498">
        <v>56.88411166515037</v>
      </c>
      <c r="R20" s="496">
        <v>2019</v>
      </c>
      <c r="S20" s="497">
        <v>2827</v>
      </c>
      <c r="T20" s="497">
        <v>2721</v>
      </c>
      <c r="U20" s="498">
        <v>96.25044216483906</v>
      </c>
      <c r="V20" s="497">
        <v>106</v>
      </c>
      <c r="W20" s="498">
        <v>3.7495578351609478</v>
      </c>
    </row>
    <row r="21" spans="2:23" s="207" customFormat="1" ht="15">
      <c r="B21" s="208"/>
      <c r="C21" s="209"/>
      <c r="D21" s="210"/>
      <c r="E21" s="209"/>
      <c r="F21" s="210"/>
      <c r="G21" s="209"/>
      <c r="H21" s="210"/>
      <c r="J21" s="213"/>
      <c r="K21" s="212"/>
      <c r="L21" s="210"/>
      <c r="M21" s="212"/>
      <c r="N21" s="210"/>
      <c r="O21" s="212"/>
      <c r="P21" s="210"/>
      <c r="R21" s="208"/>
      <c r="S21" s="209"/>
      <c r="T21" s="209"/>
      <c r="U21" s="210"/>
      <c r="V21" s="209"/>
      <c r="W21" s="210"/>
    </row>
    <row r="22" spans="2:23" s="207" customFormat="1" ht="15">
      <c r="B22" s="208"/>
      <c r="C22" s="209"/>
      <c r="D22" s="210"/>
      <c r="E22" s="209"/>
      <c r="F22" s="210"/>
      <c r="G22" s="209"/>
      <c r="H22" s="210"/>
      <c r="J22" s="213"/>
      <c r="K22" s="212"/>
      <c r="L22" s="210"/>
      <c r="M22" s="212"/>
      <c r="N22" s="210"/>
      <c r="O22" s="212"/>
      <c r="P22" s="210"/>
      <c r="R22" s="208"/>
      <c r="S22" s="209"/>
      <c r="T22" s="209"/>
      <c r="U22" s="210"/>
      <c r="V22" s="209"/>
      <c r="W22" s="210"/>
    </row>
    <row r="23" spans="2:18" s="207" customFormat="1" ht="15">
      <c r="B23" s="32" t="s">
        <v>161</v>
      </c>
      <c r="J23" s="32" t="s">
        <v>161</v>
      </c>
      <c r="R23" s="32" t="s">
        <v>161</v>
      </c>
    </row>
    <row r="24" spans="2:18" s="207" customFormat="1" ht="15">
      <c r="B24" s="182" t="s">
        <v>114</v>
      </c>
      <c r="J24" s="182" t="s">
        <v>114</v>
      </c>
      <c r="R24" s="182" t="s">
        <v>114</v>
      </c>
    </row>
    <row r="25" s="207" customFormat="1" ht="15"/>
    <row r="26" ht="18">
      <c r="W26" s="207"/>
    </row>
    <row r="27" s="8" customFormat="1" ht="18"/>
    <row r="28" s="8" customFormat="1" ht="18"/>
    <row r="29" s="8" customFormat="1" ht="18"/>
    <row r="30" s="8" customFormat="1" ht="18"/>
    <row r="31" s="8" customFormat="1" ht="18"/>
    <row r="32" s="8" customFormat="1" ht="18"/>
    <row r="33" s="8" customFormat="1" ht="18"/>
    <row r="34" s="8" customFormat="1" ht="18"/>
    <row r="35" s="8" customFormat="1" ht="18"/>
    <row r="36" s="8" customFormat="1" ht="18"/>
    <row r="37" s="8" customFormat="1" ht="18"/>
    <row r="38" s="8" customFormat="1" ht="18"/>
    <row r="39" s="8" customFormat="1" ht="18"/>
    <row r="40" s="8" customFormat="1" ht="18"/>
    <row r="41" spans="2:23" ht="18">
      <c r="B41" s="213"/>
      <c r="C41" s="215"/>
      <c r="D41" s="214"/>
      <c r="E41" s="215"/>
      <c r="F41" s="214"/>
      <c r="G41" s="215"/>
      <c r="H41" s="214"/>
      <c r="I41" s="207"/>
      <c r="J41" s="213"/>
      <c r="K41" s="216"/>
      <c r="L41" s="214"/>
      <c r="M41" s="216"/>
      <c r="N41" s="214"/>
      <c r="O41" s="216"/>
      <c r="P41" s="214"/>
      <c r="Q41" s="207"/>
      <c r="R41" s="213"/>
      <c r="S41" s="213"/>
      <c r="T41" s="213"/>
      <c r="U41" s="214"/>
      <c r="V41" s="213"/>
      <c r="W41" s="214"/>
    </row>
    <row r="42" spans="2:23" ht="18">
      <c r="B42" s="213"/>
      <c r="C42" s="215"/>
      <c r="D42" s="214"/>
      <c r="E42" s="215"/>
      <c r="F42" s="214"/>
      <c r="G42" s="215"/>
      <c r="H42" s="214"/>
      <c r="I42" s="207"/>
      <c r="J42" s="213"/>
      <c r="K42" s="216"/>
      <c r="L42" s="214"/>
      <c r="M42" s="216"/>
      <c r="N42" s="214"/>
      <c r="O42" s="216"/>
      <c r="P42" s="214"/>
      <c r="Q42" s="207"/>
      <c r="R42" s="213"/>
      <c r="S42" s="213"/>
      <c r="T42" s="213"/>
      <c r="U42" s="214"/>
      <c r="V42" s="213"/>
      <c r="W42" s="214"/>
    </row>
    <row r="43" spans="2:23" ht="18">
      <c r="B43" s="213"/>
      <c r="C43" s="215"/>
      <c r="D43" s="214"/>
      <c r="E43" s="215"/>
      <c r="F43" s="214"/>
      <c r="G43" s="215"/>
      <c r="H43" s="214"/>
      <c r="I43" s="207"/>
      <c r="J43" s="213"/>
      <c r="K43" s="216"/>
      <c r="L43" s="214"/>
      <c r="M43" s="216"/>
      <c r="N43" s="214"/>
      <c r="O43" s="216"/>
      <c r="P43" s="214"/>
      <c r="Q43" s="207"/>
      <c r="R43" s="213"/>
      <c r="S43" s="213"/>
      <c r="T43" s="213"/>
      <c r="U43" s="214"/>
      <c r="V43" s="213"/>
      <c r="W43" s="214"/>
    </row>
    <row r="44" spans="2:23" ht="18">
      <c r="B44" s="213"/>
      <c r="C44" s="215"/>
      <c r="D44" s="214"/>
      <c r="E44" s="215"/>
      <c r="F44" s="214"/>
      <c r="G44" s="215"/>
      <c r="H44" s="214"/>
      <c r="I44" s="207"/>
      <c r="J44" s="213"/>
      <c r="K44" s="216"/>
      <c r="L44" s="214"/>
      <c r="M44" s="216"/>
      <c r="N44" s="214"/>
      <c r="O44" s="216"/>
      <c r="P44" s="214"/>
      <c r="Q44" s="207"/>
      <c r="R44" s="213"/>
      <c r="S44" s="213"/>
      <c r="T44" s="213"/>
      <c r="U44" s="214"/>
      <c r="V44" s="213"/>
      <c r="W44" s="214"/>
    </row>
    <row r="45" spans="2:23" ht="18">
      <c r="B45" s="213"/>
      <c r="C45" s="215"/>
      <c r="D45" s="214"/>
      <c r="E45" s="215"/>
      <c r="F45" s="214"/>
      <c r="G45" s="215"/>
      <c r="H45" s="214"/>
      <c r="I45" s="207"/>
      <c r="J45" s="213"/>
      <c r="K45" s="216"/>
      <c r="L45" s="214"/>
      <c r="M45" s="216"/>
      <c r="N45" s="214"/>
      <c r="O45" s="216"/>
      <c r="P45" s="214"/>
      <c r="Q45" s="207"/>
      <c r="R45" s="213"/>
      <c r="S45" s="213"/>
      <c r="T45" s="213"/>
      <c r="U45" s="214"/>
      <c r="V45" s="213"/>
      <c r="W45" s="214"/>
    </row>
    <row r="46" spans="2:23" ht="18">
      <c r="B46" s="213"/>
      <c r="C46" s="215"/>
      <c r="D46" s="214"/>
      <c r="E46" s="215"/>
      <c r="F46" s="214"/>
      <c r="G46" s="215"/>
      <c r="H46" s="214"/>
      <c r="I46" s="207"/>
      <c r="J46" s="213"/>
      <c r="K46" s="216"/>
      <c r="L46" s="214"/>
      <c r="M46" s="216"/>
      <c r="N46" s="214"/>
      <c r="O46" s="216"/>
      <c r="P46" s="214"/>
      <c r="Q46" s="207"/>
      <c r="R46" s="213"/>
      <c r="S46" s="213"/>
      <c r="T46" s="213"/>
      <c r="U46" s="214"/>
      <c r="V46" s="213"/>
      <c r="W46" s="214"/>
    </row>
    <row r="47" spans="2:23" ht="18">
      <c r="B47" s="213"/>
      <c r="C47" s="215"/>
      <c r="D47" s="214"/>
      <c r="E47" s="215"/>
      <c r="F47" s="214"/>
      <c r="G47" s="215"/>
      <c r="H47" s="214"/>
      <c r="I47" s="207"/>
      <c r="J47" s="213"/>
      <c r="K47" s="216"/>
      <c r="L47" s="214"/>
      <c r="M47" s="216"/>
      <c r="N47" s="214"/>
      <c r="O47" s="216"/>
      <c r="P47" s="214"/>
      <c r="Q47" s="207"/>
      <c r="R47" s="213"/>
      <c r="S47" s="213"/>
      <c r="T47" s="213"/>
      <c r="U47" s="214"/>
      <c r="V47" s="213"/>
      <c r="W47" s="214"/>
    </row>
    <row r="48" spans="2:23" ht="18">
      <c r="B48" s="213"/>
      <c r="C48" s="213"/>
      <c r="D48" s="213"/>
      <c r="E48" s="213"/>
      <c r="F48" s="213"/>
      <c r="G48" s="213"/>
      <c r="H48" s="213"/>
      <c r="I48" s="207"/>
      <c r="J48" s="213"/>
      <c r="K48" s="207"/>
      <c r="L48" s="213"/>
      <c r="M48" s="207"/>
      <c r="N48" s="213"/>
      <c r="O48" s="207"/>
      <c r="P48" s="213"/>
      <c r="Q48" s="207"/>
      <c r="R48" s="213"/>
      <c r="S48" s="213"/>
      <c r="T48" s="213"/>
      <c r="U48" s="213"/>
      <c r="V48" s="213"/>
      <c r="W48" s="213"/>
    </row>
    <row r="49" spans="2:23" ht="18">
      <c r="B49" s="217"/>
      <c r="C49" s="213"/>
      <c r="D49" s="213"/>
      <c r="E49" s="213"/>
      <c r="F49" s="213"/>
      <c r="G49" s="213"/>
      <c r="H49" s="213"/>
      <c r="I49" s="207"/>
      <c r="J49" s="213"/>
      <c r="K49" s="207"/>
      <c r="L49" s="213"/>
      <c r="M49" s="207"/>
      <c r="N49" s="213"/>
      <c r="O49" s="207"/>
      <c r="P49" s="213"/>
      <c r="Q49" s="207"/>
      <c r="R49" s="213"/>
      <c r="S49" s="213"/>
      <c r="T49" s="213"/>
      <c r="U49" s="213"/>
      <c r="V49" s="213"/>
      <c r="W49" s="213"/>
    </row>
    <row r="50" spans="2:23" ht="18">
      <c r="B50" s="217"/>
      <c r="C50" s="213"/>
      <c r="D50" s="213"/>
      <c r="E50" s="213"/>
      <c r="F50" s="213"/>
      <c r="G50" s="213"/>
      <c r="H50" s="213"/>
      <c r="I50" s="207"/>
      <c r="J50" s="213"/>
      <c r="K50" s="207"/>
      <c r="L50" s="213"/>
      <c r="M50" s="207"/>
      <c r="N50" s="213"/>
      <c r="O50" s="207"/>
      <c r="P50" s="213"/>
      <c r="Q50" s="207"/>
      <c r="R50" s="213"/>
      <c r="S50" s="213"/>
      <c r="T50" s="213"/>
      <c r="U50" s="213"/>
      <c r="V50" s="213"/>
      <c r="W50" s="213"/>
    </row>
    <row r="51" s="8" customFormat="1" ht="18"/>
    <row r="52" s="8" customFormat="1" ht="18"/>
  </sheetData>
  <sheetProtection/>
  <mergeCells count="15">
    <mergeCell ref="C6:D6"/>
    <mergeCell ref="E6:F6"/>
    <mergeCell ref="G6:H6"/>
    <mergeCell ref="K6:L6"/>
    <mergeCell ref="M6:N6"/>
    <mergeCell ref="O6:P6"/>
    <mergeCell ref="R5:W5"/>
    <mergeCell ref="B3:H3"/>
    <mergeCell ref="J3:P3"/>
    <mergeCell ref="R3:W3"/>
    <mergeCell ref="B4:H4"/>
    <mergeCell ref="J4:P4"/>
    <mergeCell ref="R4:W4"/>
    <mergeCell ref="B5:H5"/>
    <mergeCell ref="J5:P5"/>
  </mergeCells>
  <printOptions/>
  <pageMargins left="0.7086614173228347" right="0.17" top="0.7480314960629921" bottom="0.7480314960629921" header="0.31496062992125984" footer="0.31496062992125984"/>
  <pageSetup fitToHeight="1" fitToWidth="1" horizontalDpi="600" verticalDpi="600" orientation="landscape" scale="52"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85"/>
  <sheetViews>
    <sheetView showGridLines="0" zoomScale="90" zoomScaleNormal="90" zoomScalePageLayoutView="0" workbookViewId="0" topLeftCell="A1">
      <pane xSplit="2" ySplit="6" topLeftCell="C7" activePane="bottomRight" state="frozen"/>
      <selection pane="topLeft" activeCell="G33" sqref="G33"/>
      <selection pane="topRight" activeCell="G33" sqref="G33"/>
      <selection pane="bottomLeft" activeCell="G33" sqref="G33"/>
      <selection pane="bottomRight" activeCell="A1" sqref="A1"/>
    </sheetView>
  </sheetViews>
  <sheetFormatPr defaultColWidth="11.421875" defaultRowHeight="15"/>
  <cols>
    <col min="1" max="2" width="11.421875" style="23" customWidth="1"/>
    <col min="3" max="9" width="13.8515625" style="23" customWidth="1"/>
    <col min="10" max="11" width="14.140625" style="23" customWidth="1"/>
    <col min="12" max="15" width="11.421875" style="23" customWidth="1"/>
    <col min="16" max="16" width="13.57421875" style="23" customWidth="1"/>
    <col min="17" max="18" width="12.8515625" style="23" bestFit="1" customWidth="1"/>
    <col min="19" max="16384" width="11.421875" style="23" customWidth="1"/>
  </cols>
  <sheetData>
    <row r="1" spans="1:2" ht="15">
      <c r="A1" s="42"/>
      <c r="B1" s="184"/>
    </row>
    <row r="2" spans="1:2" ht="12.75">
      <c r="A2" s="195"/>
      <c r="B2" s="184"/>
    </row>
    <row r="3" spans="2:21" s="203" customFormat="1" ht="15">
      <c r="B3" s="417" t="s">
        <v>446</v>
      </c>
      <c r="C3" s="417"/>
      <c r="D3" s="417"/>
      <c r="E3" s="417"/>
      <c r="F3" s="417"/>
      <c r="G3" s="417"/>
      <c r="H3" s="348"/>
      <c r="I3" s="417" t="s">
        <v>447</v>
      </c>
      <c r="J3" s="417"/>
      <c r="K3" s="417"/>
      <c r="L3" s="417"/>
      <c r="M3" s="417"/>
      <c r="N3" s="417"/>
      <c r="O3" s="201"/>
      <c r="P3" s="417" t="s">
        <v>450</v>
      </c>
      <c r="Q3" s="417"/>
      <c r="R3" s="417"/>
      <c r="S3" s="417"/>
      <c r="T3" s="417"/>
      <c r="U3" s="417"/>
    </row>
    <row r="4" spans="2:21" s="203" customFormat="1" ht="15">
      <c r="B4" s="425" t="s">
        <v>445</v>
      </c>
      <c r="C4" s="425"/>
      <c r="D4" s="425"/>
      <c r="E4" s="425"/>
      <c r="F4" s="425"/>
      <c r="G4" s="425"/>
      <c r="H4" s="389"/>
      <c r="I4" s="425" t="s">
        <v>448</v>
      </c>
      <c r="J4" s="425"/>
      <c r="K4" s="425"/>
      <c r="L4" s="425"/>
      <c r="M4" s="425"/>
      <c r="N4" s="425"/>
      <c r="O4" s="201"/>
      <c r="P4" s="425" t="s">
        <v>449</v>
      </c>
      <c r="Q4" s="425"/>
      <c r="R4" s="425"/>
      <c r="S4" s="425"/>
      <c r="T4" s="425"/>
      <c r="U4" s="425"/>
    </row>
    <row r="5" spans="2:21" s="203" customFormat="1" ht="15">
      <c r="B5" s="425" t="s">
        <v>15</v>
      </c>
      <c r="C5" s="425"/>
      <c r="D5" s="425"/>
      <c r="E5" s="425"/>
      <c r="F5" s="425"/>
      <c r="G5" s="425"/>
      <c r="H5" s="348"/>
      <c r="I5" s="425" t="s">
        <v>15</v>
      </c>
      <c r="J5" s="425"/>
      <c r="K5" s="425"/>
      <c r="L5" s="425"/>
      <c r="M5" s="425"/>
      <c r="N5" s="425"/>
      <c r="O5" s="201"/>
      <c r="P5" s="425" t="s">
        <v>15</v>
      </c>
      <c r="Q5" s="425"/>
      <c r="R5" s="425"/>
      <c r="S5" s="425"/>
      <c r="T5" s="425"/>
      <c r="U5" s="425"/>
    </row>
    <row r="6" spans="2:21" ht="45">
      <c r="B6" s="346" t="s">
        <v>170</v>
      </c>
      <c r="C6" s="346" t="s">
        <v>104</v>
      </c>
      <c r="D6" s="346" t="s">
        <v>230</v>
      </c>
      <c r="E6" s="346" t="s">
        <v>225</v>
      </c>
      <c r="F6" s="346" t="s">
        <v>228</v>
      </c>
      <c r="G6" s="346" t="s">
        <v>47</v>
      </c>
      <c r="H6" s="196"/>
      <c r="I6" s="346" t="s">
        <v>170</v>
      </c>
      <c r="J6" s="346" t="s">
        <v>104</v>
      </c>
      <c r="K6" s="346" t="s">
        <v>230</v>
      </c>
      <c r="L6" s="346" t="s">
        <v>225</v>
      </c>
      <c r="M6" s="346" t="s">
        <v>228</v>
      </c>
      <c r="N6" s="346" t="s">
        <v>47</v>
      </c>
      <c r="O6" s="63"/>
      <c r="P6" s="346" t="s">
        <v>170</v>
      </c>
      <c r="Q6" s="346" t="s">
        <v>316</v>
      </c>
      <c r="R6" s="346" t="s">
        <v>104</v>
      </c>
      <c r="S6" s="346" t="s">
        <v>229</v>
      </c>
      <c r="T6" s="346" t="s">
        <v>317</v>
      </c>
      <c r="U6" s="346" t="s">
        <v>318</v>
      </c>
    </row>
    <row r="7" spans="2:21" ht="15">
      <c r="B7" s="90">
        <v>1990</v>
      </c>
      <c r="C7" s="88">
        <f aca="true" t="shared" si="0" ref="C7:C35">SUM(D7:G7)</f>
        <v>80545.34700000001</v>
      </c>
      <c r="D7" s="198">
        <v>32972.12</v>
      </c>
      <c r="E7" s="198">
        <v>26635.576</v>
      </c>
      <c r="F7" s="198">
        <v>11202.762</v>
      </c>
      <c r="G7" s="198">
        <v>9734.88900000001</v>
      </c>
      <c r="H7" s="198"/>
      <c r="I7" s="198"/>
      <c r="O7" s="63"/>
      <c r="P7" s="199"/>
      <c r="Q7" s="63"/>
      <c r="R7" s="63"/>
      <c r="S7" s="63"/>
      <c r="T7" s="63"/>
      <c r="U7" s="63"/>
    </row>
    <row r="8" spans="2:21" ht="15">
      <c r="B8" s="90">
        <v>1991</v>
      </c>
      <c r="C8" s="88">
        <f t="shared" si="0"/>
        <v>103717.06</v>
      </c>
      <c r="D8" s="198">
        <v>42990.452</v>
      </c>
      <c r="E8" s="198">
        <v>32532.6</v>
      </c>
      <c r="F8" s="198">
        <v>12875.912</v>
      </c>
      <c r="G8" s="198">
        <v>15318.096000000005</v>
      </c>
      <c r="H8" s="198"/>
      <c r="I8" s="198"/>
      <c r="O8" s="63"/>
      <c r="P8" s="199"/>
      <c r="Q8" s="63"/>
      <c r="R8" s="63"/>
      <c r="S8" s="63"/>
      <c r="T8" s="63"/>
      <c r="U8" s="63"/>
    </row>
    <row r="9" spans="2:21" ht="15">
      <c r="B9" s="90">
        <v>1992</v>
      </c>
      <c r="C9" s="88">
        <f t="shared" si="0"/>
        <v>126763.70000000001</v>
      </c>
      <c r="D9" s="198">
        <v>57944.7</v>
      </c>
      <c r="E9" s="198">
        <v>30451.65</v>
      </c>
      <c r="F9" s="198">
        <v>18189.8</v>
      </c>
      <c r="G9" s="198">
        <v>20177.550000000003</v>
      </c>
      <c r="H9" s="198"/>
      <c r="I9" s="198"/>
      <c r="O9" s="63"/>
      <c r="P9" s="199"/>
      <c r="Q9" s="63"/>
      <c r="R9" s="63"/>
      <c r="S9" s="63"/>
      <c r="T9" s="63"/>
      <c r="U9" s="63"/>
    </row>
    <row r="10" spans="2:21" ht="15">
      <c r="B10" s="90">
        <v>1993</v>
      </c>
      <c r="C10" s="88">
        <f t="shared" si="0"/>
        <v>143154.32300000003</v>
      </c>
      <c r="D10" s="198">
        <v>69220.8</v>
      </c>
      <c r="E10" s="198">
        <v>33124.688</v>
      </c>
      <c r="F10" s="198">
        <v>19317.217</v>
      </c>
      <c r="G10" s="198">
        <v>21491.618000000017</v>
      </c>
      <c r="H10" s="198"/>
      <c r="I10" s="198"/>
      <c r="O10" s="63"/>
      <c r="P10" s="199"/>
      <c r="Q10" s="63"/>
      <c r="R10" s="63"/>
      <c r="S10" s="63"/>
      <c r="T10" s="63"/>
      <c r="U10" s="63"/>
    </row>
    <row r="11" spans="2:21" ht="15">
      <c r="B11" s="90">
        <v>1994</v>
      </c>
      <c r="C11" s="88">
        <f t="shared" si="0"/>
        <v>160317.47100000002</v>
      </c>
      <c r="D11" s="198">
        <v>72900.41</v>
      </c>
      <c r="E11" s="198">
        <v>38536.931</v>
      </c>
      <c r="F11" s="198">
        <v>27945.092</v>
      </c>
      <c r="G11" s="198">
        <v>20935.03800000003</v>
      </c>
      <c r="H11" s="198"/>
      <c r="I11" s="198"/>
      <c r="O11" s="63"/>
      <c r="P11" s="199"/>
      <c r="Q11" s="63"/>
      <c r="R11" s="63"/>
      <c r="S11" s="63"/>
      <c r="T11" s="63"/>
      <c r="U11" s="63"/>
    </row>
    <row r="12" spans="2:21" ht="15">
      <c r="B12" s="90">
        <v>1995</v>
      </c>
      <c r="C12" s="88">
        <f t="shared" si="0"/>
        <v>170305.668</v>
      </c>
      <c r="D12" s="198">
        <v>73705.443</v>
      </c>
      <c r="E12" s="198">
        <v>51785.087</v>
      </c>
      <c r="F12" s="198">
        <v>24709.971</v>
      </c>
      <c r="G12" s="198">
        <v>20105.167000000016</v>
      </c>
      <c r="H12" s="198"/>
      <c r="I12" s="198"/>
      <c r="O12" s="63"/>
      <c r="P12" s="199"/>
      <c r="Q12" s="63"/>
      <c r="R12" s="63"/>
      <c r="S12" s="63"/>
      <c r="T12" s="63"/>
      <c r="U12" s="63"/>
    </row>
    <row r="13" spans="2:21" ht="15">
      <c r="B13" s="90">
        <v>1996</v>
      </c>
      <c r="C13" s="88">
        <f t="shared" si="0"/>
        <v>226006.204</v>
      </c>
      <c r="D13" s="198">
        <v>97161.996</v>
      </c>
      <c r="E13" s="198">
        <v>72109.605</v>
      </c>
      <c r="F13" s="198">
        <v>29695.233</v>
      </c>
      <c r="G13" s="198">
        <v>27039.369999999995</v>
      </c>
      <c r="H13" s="198"/>
      <c r="I13" s="198"/>
      <c r="O13" s="63"/>
      <c r="P13" s="199"/>
      <c r="Q13" s="63"/>
      <c r="R13" s="63"/>
      <c r="S13" s="63"/>
      <c r="T13" s="63"/>
      <c r="U13" s="63"/>
    </row>
    <row r="14" spans="2:21" ht="15">
      <c r="B14" s="90">
        <v>1997</v>
      </c>
      <c r="C14" s="88">
        <f t="shared" si="0"/>
        <v>312115.32999999996</v>
      </c>
      <c r="D14" s="198">
        <v>135100.709</v>
      </c>
      <c r="E14" s="198">
        <v>97741.586</v>
      </c>
      <c r="F14" s="198">
        <v>45351.139</v>
      </c>
      <c r="G14" s="198">
        <v>33921.89599999995</v>
      </c>
      <c r="H14" s="198"/>
      <c r="I14" s="198"/>
      <c r="O14" s="63"/>
      <c r="P14" s="199"/>
      <c r="Q14" s="63"/>
      <c r="R14" s="63"/>
      <c r="S14" s="63"/>
      <c r="T14" s="63"/>
      <c r="U14" s="63"/>
    </row>
    <row r="15" spans="2:21" ht="15">
      <c r="B15" s="90">
        <v>1998</v>
      </c>
      <c r="C15" s="88">
        <f t="shared" si="0"/>
        <v>404225.2029999999</v>
      </c>
      <c r="D15" s="198">
        <v>169476.374</v>
      </c>
      <c r="E15" s="198">
        <v>119871.302</v>
      </c>
      <c r="F15" s="198">
        <v>76598.29</v>
      </c>
      <c r="G15" s="198">
        <v>38279.236999999965</v>
      </c>
      <c r="H15" s="198"/>
      <c r="I15" s="198"/>
      <c r="O15" s="63"/>
      <c r="P15" s="199"/>
      <c r="Q15" s="63"/>
      <c r="R15" s="63"/>
      <c r="S15" s="63"/>
      <c r="T15" s="63"/>
      <c r="U15" s="63"/>
    </row>
    <row r="16" spans="2:21" ht="15">
      <c r="B16" s="90">
        <v>1999</v>
      </c>
      <c r="C16" s="88">
        <f t="shared" si="0"/>
        <v>521682.40599999996</v>
      </c>
      <c r="D16" s="198">
        <v>216123.404</v>
      </c>
      <c r="E16" s="198">
        <v>151183.503</v>
      </c>
      <c r="F16" s="198">
        <v>106703.716</v>
      </c>
      <c r="G16" s="198">
        <v>47671.78299999994</v>
      </c>
      <c r="H16" s="198"/>
      <c r="I16" s="198"/>
      <c r="O16" s="63"/>
      <c r="P16" s="199"/>
      <c r="Q16" s="63"/>
      <c r="R16" s="63"/>
      <c r="S16" s="63"/>
      <c r="T16" s="63"/>
      <c r="U16" s="63"/>
    </row>
    <row r="17" spans="2:21" ht="15">
      <c r="B17" s="90">
        <v>2000</v>
      </c>
      <c r="C17" s="88">
        <f t="shared" si="0"/>
        <v>581703.417</v>
      </c>
      <c r="D17" s="198">
        <v>258754.21000000002</v>
      </c>
      <c r="E17" s="198">
        <v>189605.99699999997</v>
      </c>
      <c r="F17" s="198">
        <v>81544.10399999999</v>
      </c>
      <c r="G17" s="198">
        <v>51799.105999999985</v>
      </c>
      <c r="H17" s="198"/>
      <c r="I17" s="198"/>
      <c r="O17" s="63"/>
      <c r="P17" s="199"/>
      <c r="Q17" s="63"/>
      <c r="R17" s="63"/>
      <c r="S17" s="63"/>
      <c r="T17" s="63"/>
      <c r="U17" s="63"/>
    </row>
    <row r="18" spans="2:21" ht="15">
      <c r="B18" s="90">
        <v>2001</v>
      </c>
      <c r="C18" s="88">
        <f t="shared" si="0"/>
        <v>654870.3339999999</v>
      </c>
      <c r="D18" s="198">
        <v>285523.14</v>
      </c>
      <c r="E18" s="198">
        <v>208408.09800000003</v>
      </c>
      <c r="F18" s="198">
        <v>110688.84199999998</v>
      </c>
      <c r="G18" s="198">
        <v>50250.25399999999</v>
      </c>
      <c r="H18" s="198"/>
      <c r="I18" s="200">
        <v>2001</v>
      </c>
      <c r="J18" s="198">
        <f>SUM(K18:N18)</f>
        <v>665997.8999999999</v>
      </c>
      <c r="K18" s="197">
        <v>283823.4</v>
      </c>
      <c r="L18" s="197">
        <v>207236.5</v>
      </c>
      <c r="M18" s="197">
        <v>119999.29999999999</v>
      </c>
      <c r="N18" s="197">
        <v>54938.699999999895</v>
      </c>
      <c r="O18" s="63"/>
      <c r="P18" s="90"/>
      <c r="Q18" s="199"/>
      <c r="R18" s="63"/>
      <c r="S18" s="63"/>
      <c r="T18" s="63"/>
      <c r="U18" s="63"/>
    </row>
    <row r="19" spans="2:21" ht="15">
      <c r="B19" s="90">
        <v>2002</v>
      </c>
      <c r="C19" s="88">
        <f t="shared" si="0"/>
        <v>728283.7740000001</v>
      </c>
      <c r="D19" s="198">
        <v>318380.336</v>
      </c>
      <c r="E19" s="198">
        <v>218441.65</v>
      </c>
      <c r="F19" s="198">
        <v>136257.219</v>
      </c>
      <c r="G19" s="198">
        <v>55204.569</v>
      </c>
      <c r="H19" s="198"/>
      <c r="I19" s="200">
        <v>2002</v>
      </c>
      <c r="J19" s="198">
        <f aca="true" t="shared" si="1" ref="J19:J35">SUM(K19:N19)</f>
        <v>806200</v>
      </c>
      <c r="K19" s="197">
        <v>367734.5</v>
      </c>
      <c r="L19" s="197">
        <v>223738.1</v>
      </c>
      <c r="M19" s="197">
        <v>155075.1</v>
      </c>
      <c r="N19" s="197">
        <v>59652.29999999999</v>
      </c>
      <c r="O19" s="63"/>
      <c r="P19" s="90"/>
      <c r="Q19" s="199"/>
      <c r="R19" s="63"/>
      <c r="S19" s="63"/>
      <c r="T19" s="63"/>
      <c r="U19" s="63"/>
    </row>
    <row r="20" spans="2:21" ht="15">
      <c r="B20" s="90">
        <v>2003</v>
      </c>
      <c r="C20" s="88">
        <f t="shared" si="0"/>
        <v>768045.3270000002</v>
      </c>
      <c r="D20" s="198">
        <v>337015.451</v>
      </c>
      <c r="E20" s="198">
        <v>254433.41400000008</v>
      </c>
      <c r="F20" s="198">
        <v>117758.199</v>
      </c>
      <c r="G20" s="198">
        <v>58838.26299999999</v>
      </c>
      <c r="H20" s="198"/>
      <c r="I20" s="200">
        <v>2003</v>
      </c>
      <c r="J20" s="198">
        <f t="shared" si="1"/>
        <v>790309.5</v>
      </c>
      <c r="K20" s="197">
        <v>364447.3</v>
      </c>
      <c r="L20" s="197">
        <v>225154.3</v>
      </c>
      <c r="M20" s="197">
        <v>148412.2</v>
      </c>
      <c r="N20" s="197">
        <v>52295.70000000001</v>
      </c>
      <c r="O20" s="63"/>
      <c r="P20" s="90"/>
      <c r="Q20" s="199"/>
      <c r="R20" s="63"/>
      <c r="S20" s="63"/>
      <c r="T20" s="63"/>
      <c r="U20" s="63"/>
    </row>
    <row r="21" spans="2:21" ht="15">
      <c r="B21" s="90">
        <v>2004</v>
      </c>
      <c r="C21" s="88">
        <f t="shared" si="0"/>
        <v>769385.789</v>
      </c>
      <c r="D21" s="198">
        <v>345217.551</v>
      </c>
      <c r="E21" s="198">
        <v>285022.73600000003</v>
      </c>
      <c r="F21" s="198">
        <v>85245.002</v>
      </c>
      <c r="G21" s="198">
        <v>53900.49999999999</v>
      </c>
      <c r="H21" s="198"/>
      <c r="I21" s="200">
        <v>2004</v>
      </c>
      <c r="J21" s="198">
        <f t="shared" si="1"/>
        <v>821247.3</v>
      </c>
      <c r="K21" s="197">
        <v>361533.7</v>
      </c>
      <c r="L21" s="197">
        <v>271614.9</v>
      </c>
      <c r="M21" s="197">
        <v>137803</v>
      </c>
      <c r="N21" s="197">
        <v>50295.70000000001</v>
      </c>
      <c r="O21" s="63"/>
      <c r="P21" s="90">
        <v>2004</v>
      </c>
      <c r="Q21" s="199">
        <f aca="true" t="shared" si="2" ref="Q21:Q34">R21-S21-T21-U21</f>
        <v>752025.285</v>
      </c>
      <c r="R21" s="199">
        <v>769385.789</v>
      </c>
      <c r="S21" s="199">
        <v>5086.617000000001</v>
      </c>
      <c r="T21" s="199">
        <v>13007.767999999998</v>
      </c>
      <c r="U21" s="199">
        <v>-733.881</v>
      </c>
    </row>
    <row r="22" spans="2:21" ht="15">
      <c r="B22" s="90">
        <v>2005</v>
      </c>
      <c r="C22" s="88">
        <f t="shared" si="0"/>
        <v>810510.933</v>
      </c>
      <c r="D22" s="198">
        <v>384521.84</v>
      </c>
      <c r="E22" s="198">
        <v>318431.99899999995</v>
      </c>
      <c r="F22" s="198">
        <v>49627.12999999999</v>
      </c>
      <c r="G22" s="198">
        <v>57929.964</v>
      </c>
      <c r="H22" s="198"/>
      <c r="I22" s="200">
        <v>2005</v>
      </c>
      <c r="J22" s="198">
        <f t="shared" si="1"/>
        <v>864949.3999999999</v>
      </c>
      <c r="K22" s="198">
        <v>388075.6</v>
      </c>
      <c r="L22" s="198">
        <v>313739.9</v>
      </c>
      <c r="M22" s="198">
        <v>110805.90000000001</v>
      </c>
      <c r="N22" s="197">
        <v>52327.9999999999</v>
      </c>
      <c r="O22" s="63"/>
      <c r="P22" s="90">
        <v>2005</v>
      </c>
      <c r="Q22" s="199">
        <f t="shared" si="2"/>
        <v>788017.9800000001</v>
      </c>
      <c r="R22" s="199">
        <v>810510.9330000001</v>
      </c>
      <c r="S22" s="199">
        <v>5658.61</v>
      </c>
      <c r="T22" s="199">
        <v>14516.443000000001</v>
      </c>
      <c r="U22" s="199">
        <v>2317.9</v>
      </c>
    </row>
    <row r="23" spans="2:21" ht="15">
      <c r="B23" s="90">
        <v>2006</v>
      </c>
      <c r="C23" s="88">
        <f t="shared" si="0"/>
        <v>890078.1529999999</v>
      </c>
      <c r="D23" s="198">
        <v>448099.8359999999</v>
      </c>
      <c r="E23" s="198">
        <v>380576.12400000007</v>
      </c>
      <c r="F23" s="198">
        <v>-5241.527999999999</v>
      </c>
      <c r="G23" s="198">
        <v>66643.72099999999</v>
      </c>
      <c r="H23" s="198"/>
      <c r="I23" s="200">
        <v>2006</v>
      </c>
      <c r="J23" s="198">
        <f t="shared" si="1"/>
        <v>887794.1000000001</v>
      </c>
      <c r="K23" s="198">
        <v>388336</v>
      </c>
      <c r="L23" s="198">
        <v>335746.80000000005</v>
      </c>
      <c r="M23" s="198">
        <v>56158.899999999994</v>
      </c>
      <c r="N23" s="197">
        <v>107552.40000000005</v>
      </c>
      <c r="O23" s="63"/>
      <c r="P23" s="90">
        <v>2006</v>
      </c>
      <c r="Q23" s="199">
        <f t="shared" si="2"/>
        <v>865643.96</v>
      </c>
      <c r="R23" s="199">
        <v>890078.1529999999</v>
      </c>
      <c r="S23" s="199">
        <v>5135.737</v>
      </c>
      <c r="T23" s="199">
        <v>17689.191</v>
      </c>
      <c r="U23" s="199">
        <v>1609.2650000000003</v>
      </c>
    </row>
    <row r="24" spans="2:21" ht="15">
      <c r="B24" s="90">
        <v>2007</v>
      </c>
      <c r="C24" s="88">
        <f t="shared" si="0"/>
        <v>1002670.0310000001</v>
      </c>
      <c r="D24" s="198">
        <v>527183.6359999999</v>
      </c>
      <c r="E24" s="198">
        <v>409012.492</v>
      </c>
      <c r="F24" s="198">
        <v>-6791.838000000001</v>
      </c>
      <c r="G24" s="198">
        <v>73265.741</v>
      </c>
      <c r="H24" s="198"/>
      <c r="I24" s="200">
        <v>2007</v>
      </c>
      <c r="J24" s="198">
        <f t="shared" si="1"/>
        <v>1005314.2999999999</v>
      </c>
      <c r="K24" s="198">
        <v>452140.4</v>
      </c>
      <c r="L24" s="198">
        <v>428710.7</v>
      </c>
      <c r="M24" s="198">
        <v>59995.50000000001</v>
      </c>
      <c r="N24" s="197">
        <v>64467.69999999989</v>
      </c>
      <c r="O24" s="63"/>
      <c r="P24" s="90">
        <v>2007</v>
      </c>
      <c r="Q24" s="199">
        <f t="shared" si="2"/>
        <v>974220.438</v>
      </c>
      <c r="R24" s="199">
        <v>1002670.0310000001</v>
      </c>
      <c r="S24" s="199">
        <v>5476.243</v>
      </c>
      <c r="T24" s="199">
        <v>19234.962000000003</v>
      </c>
      <c r="U24" s="199">
        <v>3738.3880000000004</v>
      </c>
    </row>
    <row r="25" spans="2:21" ht="15">
      <c r="B25" s="90">
        <v>2008</v>
      </c>
      <c r="C25" s="88">
        <f t="shared" si="0"/>
        <v>994552.2960000001</v>
      </c>
      <c r="D25" s="198">
        <v>562222.306</v>
      </c>
      <c r="E25" s="198">
        <v>457248.31500000006</v>
      </c>
      <c r="F25" s="198">
        <v>-168325.183</v>
      </c>
      <c r="G25" s="198">
        <v>143406.85800000004</v>
      </c>
      <c r="H25" s="198"/>
      <c r="I25" s="200">
        <v>2008</v>
      </c>
      <c r="J25" s="198">
        <f t="shared" si="1"/>
        <v>1225884.4700000002</v>
      </c>
      <c r="K25" s="198">
        <v>580983.8</v>
      </c>
      <c r="L25" s="198">
        <v>448359.89999999997</v>
      </c>
      <c r="M25" s="198">
        <v>56822.7</v>
      </c>
      <c r="N25" s="197">
        <v>139718.07000000018</v>
      </c>
      <c r="O25" s="63"/>
      <c r="P25" s="90">
        <v>2008</v>
      </c>
      <c r="Q25" s="199">
        <f t="shared" si="2"/>
        <v>965017.639</v>
      </c>
      <c r="R25" s="199">
        <v>994552.296</v>
      </c>
      <c r="S25" s="199">
        <v>5071.248</v>
      </c>
      <c r="T25" s="199">
        <v>20022.651</v>
      </c>
      <c r="U25" s="199">
        <v>4440.758000000001</v>
      </c>
    </row>
    <row r="26" spans="2:21" ht="15">
      <c r="B26" s="90">
        <v>2009</v>
      </c>
      <c r="C26" s="88">
        <f t="shared" si="0"/>
        <v>1129552.549</v>
      </c>
      <c r="D26" s="198">
        <v>534190.563</v>
      </c>
      <c r="E26" s="198">
        <v>407795.12500000006</v>
      </c>
      <c r="F26" s="198">
        <v>50567.424000000006</v>
      </c>
      <c r="G26" s="198">
        <v>136999.437</v>
      </c>
      <c r="H26" s="198"/>
      <c r="I26" s="200">
        <v>2009</v>
      </c>
      <c r="J26" s="198">
        <f t="shared" si="1"/>
        <v>1161270.2999999998</v>
      </c>
      <c r="K26" s="198">
        <v>596053.9</v>
      </c>
      <c r="L26" s="198">
        <v>490513.7</v>
      </c>
      <c r="M26" s="198">
        <v>-59627.50000000001</v>
      </c>
      <c r="N26" s="197">
        <v>134330.19999999978</v>
      </c>
      <c r="O26" s="63"/>
      <c r="P26" s="90">
        <v>2009</v>
      </c>
      <c r="Q26" s="199">
        <f t="shared" si="2"/>
        <v>1105072.8830000001</v>
      </c>
      <c r="R26" s="199">
        <v>1129552.5520000001</v>
      </c>
      <c r="S26" s="199">
        <v>4062.492</v>
      </c>
      <c r="T26" s="199">
        <v>19496.568999999992</v>
      </c>
      <c r="U26" s="199">
        <v>920.6080000000006</v>
      </c>
    </row>
    <row r="27" spans="2:21" ht="15">
      <c r="B27" s="90">
        <v>2010</v>
      </c>
      <c r="C27" s="88">
        <f t="shared" si="0"/>
        <v>1260425.0500000003</v>
      </c>
      <c r="D27" s="198">
        <v>626530.4130000002</v>
      </c>
      <c r="E27" s="198">
        <v>504509.262</v>
      </c>
      <c r="F27" s="198">
        <v>4463.832</v>
      </c>
      <c r="G27" s="198">
        <v>124921.543</v>
      </c>
      <c r="H27" s="198"/>
      <c r="I27" s="200">
        <v>2010</v>
      </c>
      <c r="J27" s="198">
        <f t="shared" si="1"/>
        <v>1310716.5</v>
      </c>
      <c r="K27" s="198">
        <v>640875.1000000001</v>
      </c>
      <c r="L27" s="198">
        <v>485554.9</v>
      </c>
      <c r="M27" s="198">
        <v>50057.6</v>
      </c>
      <c r="N27" s="197">
        <v>134228.89999999988</v>
      </c>
      <c r="O27" s="63"/>
      <c r="P27" s="90">
        <v>2010</v>
      </c>
      <c r="Q27" s="199">
        <f t="shared" si="2"/>
        <v>1235362.044</v>
      </c>
      <c r="R27" s="199">
        <v>1260425.0459999999</v>
      </c>
      <c r="S27" s="199">
        <v>4670.794000000001</v>
      </c>
      <c r="T27" s="199">
        <v>18095.93</v>
      </c>
      <c r="U27" s="199">
        <v>2296.2779999999993</v>
      </c>
    </row>
    <row r="28" spans="2:21" ht="15">
      <c r="B28" s="90">
        <v>2011</v>
      </c>
      <c r="C28" s="88">
        <f t="shared" si="0"/>
        <v>1294054.1460000002</v>
      </c>
      <c r="D28" s="198">
        <v>720445.309</v>
      </c>
      <c r="E28" s="198">
        <v>537142.541</v>
      </c>
      <c r="F28" s="198">
        <v>-76433.505</v>
      </c>
      <c r="G28" s="198">
        <v>112899.80099999999</v>
      </c>
      <c r="H28" s="198"/>
      <c r="I28" s="200">
        <v>2011</v>
      </c>
      <c r="J28" s="198">
        <f t="shared" si="1"/>
        <v>1464358.9000000001</v>
      </c>
      <c r="K28" s="198">
        <v>688965.2000000001</v>
      </c>
      <c r="L28" s="198">
        <v>555677.1000000001</v>
      </c>
      <c r="M28" s="198">
        <v>69920.8</v>
      </c>
      <c r="N28" s="197">
        <v>149795.79999999976</v>
      </c>
      <c r="O28" s="63"/>
      <c r="P28" s="90">
        <v>2011</v>
      </c>
      <c r="Q28" s="199">
        <f t="shared" si="2"/>
        <v>1270701.161</v>
      </c>
      <c r="R28" s="199">
        <v>1294054.1439999999</v>
      </c>
      <c r="S28" s="199">
        <v>5078.873</v>
      </c>
      <c r="T28" s="199">
        <v>15255.596000000003</v>
      </c>
      <c r="U28" s="199">
        <v>3018.514000000001</v>
      </c>
    </row>
    <row r="29" spans="2:21" ht="15">
      <c r="B29" s="90">
        <v>2012</v>
      </c>
      <c r="C29" s="88">
        <f t="shared" si="0"/>
        <v>1314439.586</v>
      </c>
      <c r="D29" s="198">
        <v>758912.456</v>
      </c>
      <c r="E29" s="198">
        <v>579987.467</v>
      </c>
      <c r="F29" s="198">
        <v>-130131.407</v>
      </c>
      <c r="G29" s="198">
        <v>105671.06999999999</v>
      </c>
      <c r="H29" s="198"/>
      <c r="I29" s="200">
        <v>2012</v>
      </c>
      <c r="J29" s="198">
        <f t="shared" si="1"/>
        <v>1467299.6</v>
      </c>
      <c r="K29" s="198">
        <v>747986.1000000001</v>
      </c>
      <c r="L29" s="198">
        <v>556234.1</v>
      </c>
      <c r="M29" s="198">
        <v>46022.2</v>
      </c>
      <c r="N29" s="197">
        <v>117057.20000000003</v>
      </c>
      <c r="O29" s="63"/>
      <c r="P29" s="90">
        <v>2012</v>
      </c>
      <c r="Q29" s="199">
        <f t="shared" si="2"/>
        <v>1305717.5510630002</v>
      </c>
      <c r="R29" s="199">
        <v>1314439.59</v>
      </c>
      <c r="S29" s="199">
        <v>5869.524999999999</v>
      </c>
      <c r="T29" s="199">
        <v>2279.323937</v>
      </c>
      <c r="U29" s="199">
        <v>573.1899999999998</v>
      </c>
    </row>
    <row r="30" spans="2:21" ht="15">
      <c r="B30" s="90">
        <v>2013</v>
      </c>
      <c r="C30" s="88">
        <f t="shared" si="0"/>
        <v>1561751.5550000002</v>
      </c>
      <c r="D30" s="198">
        <v>905523.485</v>
      </c>
      <c r="E30" s="198">
        <v>556793.8910000001</v>
      </c>
      <c r="F30" s="198">
        <v>-7423.770999999999</v>
      </c>
      <c r="G30" s="198">
        <v>106857.95</v>
      </c>
      <c r="H30" s="198"/>
      <c r="I30" s="200">
        <v>2013</v>
      </c>
      <c r="J30" s="198">
        <f t="shared" si="1"/>
        <v>1605207.5</v>
      </c>
      <c r="K30" s="198">
        <v>818095.4</v>
      </c>
      <c r="L30" s="198">
        <v>622626</v>
      </c>
      <c r="M30" s="198">
        <v>52982.299999999996</v>
      </c>
      <c r="N30" s="197">
        <v>111503.79999999999</v>
      </c>
      <c r="O30" s="63"/>
      <c r="P30" s="90">
        <v>2013</v>
      </c>
      <c r="Q30" s="199">
        <f t="shared" si="2"/>
        <v>1551266.897838</v>
      </c>
      <c r="R30" s="199">
        <v>1561751.5629999998</v>
      </c>
      <c r="S30" s="199">
        <v>6251.684</v>
      </c>
      <c r="T30" s="199">
        <v>1022.6221619999999</v>
      </c>
      <c r="U30" s="199">
        <v>3210.3589999999995</v>
      </c>
    </row>
    <row r="31" spans="2:21" ht="15">
      <c r="B31" s="90">
        <v>2014</v>
      </c>
      <c r="C31" s="88">
        <f t="shared" si="0"/>
        <v>1807813.7480000001</v>
      </c>
      <c r="D31" s="198">
        <v>985866.064</v>
      </c>
      <c r="E31" s="198">
        <v>667085.053</v>
      </c>
      <c r="F31" s="198">
        <v>111646.77099999998</v>
      </c>
      <c r="G31" s="198">
        <v>43215.859999999986</v>
      </c>
      <c r="H31" s="198"/>
      <c r="I31" s="200">
        <v>2014</v>
      </c>
      <c r="J31" s="198">
        <f t="shared" si="1"/>
        <v>1770163</v>
      </c>
      <c r="K31" s="198">
        <v>1006377</v>
      </c>
      <c r="L31" s="198">
        <v>609392.7</v>
      </c>
      <c r="M31" s="198">
        <v>134441.8</v>
      </c>
      <c r="N31" s="197">
        <v>19951.50000000006</v>
      </c>
      <c r="O31" s="63"/>
      <c r="P31" s="90">
        <v>2014</v>
      </c>
      <c r="Q31" s="199">
        <f t="shared" si="2"/>
        <v>1796154.7137509997</v>
      </c>
      <c r="R31" s="199">
        <v>1807813.7519999999</v>
      </c>
      <c r="S31" s="199">
        <v>6426.986000000001</v>
      </c>
      <c r="T31" s="199">
        <v>563.3172490000001</v>
      </c>
      <c r="U31" s="199">
        <v>4668.735</v>
      </c>
    </row>
    <row r="32" spans="2:21" ht="15">
      <c r="B32" s="90">
        <v>2015</v>
      </c>
      <c r="C32" s="88">
        <f t="shared" si="0"/>
        <v>2366465.592</v>
      </c>
      <c r="D32" s="198">
        <v>1237593.183</v>
      </c>
      <c r="E32" s="198">
        <v>707212.835</v>
      </c>
      <c r="F32" s="198">
        <v>354293.5030000001</v>
      </c>
      <c r="G32" s="198">
        <v>67366.071</v>
      </c>
      <c r="H32" s="198"/>
      <c r="I32" s="200">
        <v>2015</v>
      </c>
      <c r="J32" s="198">
        <f t="shared" si="1"/>
        <v>1978980.6</v>
      </c>
      <c r="K32" s="198">
        <v>1059206.2000000002</v>
      </c>
      <c r="L32" s="198">
        <v>703848.5000000001</v>
      </c>
      <c r="M32" s="198">
        <v>159970.59999999998</v>
      </c>
      <c r="N32" s="197">
        <v>55955.299999999814</v>
      </c>
      <c r="O32" s="63"/>
      <c r="P32" s="90">
        <v>2015</v>
      </c>
      <c r="Q32" s="199">
        <f t="shared" si="2"/>
        <v>2358645.74578</v>
      </c>
      <c r="R32" s="199">
        <v>2366465.5939999996</v>
      </c>
      <c r="S32" s="199">
        <v>7244.029999999999</v>
      </c>
      <c r="T32" s="199">
        <v>575.81822</v>
      </c>
      <c r="U32" s="199">
        <v>0</v>
      </c>
    </row>
    <row r="33" spans="2:21" ht="15">
      <c r="B33" s="90">
        <v>2016</v>
      </c>
      <c r="C33" s="88">
        <f t="shared" si="0"/>
        <v>2716219.1049999995</v>
      </c>
      <c r="D33" s="199">
        <v>1426015.4619999998</v>
      </c>
      <c r="E33" s="199">
        <v>791700.2449999999</v>
      </c>
      <c r="F33" s="199">
        <v>411389.61900000006</v>
      </c>
      <c r="G33" s="199">
        <v>87113.779</v>
      </c>
      <c r="H33" s="199"/>
      <c r="I33" s="90">
        <v>2016</v>
      </c>
      <c r="J33" s="198">
        <f t="shared" si="1"/>
        <v>2407716.6523999996</v>
      </c>
      <c r="K33" s="199">
        <v>1249299.4999999995</v>
      </c>
      <c r="L33" s="199">
        <v>741988.7</v>
      </c>
      <c r="M33" s="199">
        <v>348945.20000000007</v>
      </c>
      <c r="N33" s="88">
        <v>67483.2524</v>
      </c>
      <c r="O33" s="63"/>
      <c r="P33" s="90">
        <v>2016</v>
      </c>
      <c r="Q33" s="199">
        <f t="shared" si="2"/>
        <v>2706881.499952</v>
      </c>
      <c r="R33" s="199">
        <v>2716219.1050000004</v>
      </c>
      <c r="S33" s="199">
        <v>9058.251</v>
      </c>
      <c r="T33" s="199">
        <v>279.35404800000003</v>
      </c>
      <c r="U33" s="63">
        <v>0</v>
      </c>
    </row>
    <row r="34" spans="2:21" ht="15">
      <c r="B34" s="90">
        <v>2017</v>
      </c>
      <c r="C34" s="88">
        <f t="shared" si="0"/>
        <v>2849528.676</v>
      </c>
      <c r="D34" s="199">
        <v>1568237.4949999999</v>
      </c>
      <c r="E34" s="199">
        <v>816048.1140000001</v>
      </c>
      <c r="F34" s="199">
        <v>367834.278</v>
      </c>
      <c r="G34" s="199">
        <v>97408.78899999999</v>
      </c>
      <c r="H34" s="199"/>
      <c r="I34" s="490">
        <v>2017</v>
      </c>
      <c r="J34" s="198">
        <f t="shared" si="1"/>
        <v>2739366.8000000003</v>
      </c>
      <c r="K34" s="199">
        <v>1425802</v>
      </c>
      <c r="L34" s="199">
        <v>797653.9000000001</v>
      </c>
      <c r="M34" s="199">
        <v>433890.4</v>
      </c>
      <c r="N34" s="491">
        <v>82020.50000000012</v>
      </c>
      <c r="O34" s="63"/>
      <c r="P34" s="90">
        <v>2017</v>
      </c>
      <c r="Q34" s="199">
        <f t="shared" si="2"/>
        <v>2838779.7931089997</v>
      </c>
      <c r="R34" s="88">
        <v>2849528.672</v>
      </c>
      <c r="S34" s="199">
        <v>10702.841</v>
      </c>
      <c r="T34" s="199">
        <v>46.037890999999995</v>
      </c>
      <c r="U34" s="63">
        <v>0</v>
      </c>
    </row>
    <row r="35" spans="2:21" ht="15">
      <c r="B35" s="487">
        <v>2018</v>
      </c>
      <c r="C35" s="488">
        <f t="shared" si="0"/>
        <v>3062335.0859999997</v>
      </c>
      <c r="D35" s="489">
        <v>1664552.9009999996</v>
      </c>
      <c r="E35" s="489">
        <v>922238.289</v>
      </c>
      <c r="F35" s="489">
        <v>347435.4870000001</v>
      </c>
      <c r="G35" s="489">
        <v>128108.40899999999</v>
      </c>
      <c r="H35" s="199"/>
      <c r="I35" s="487">
        <v>2018</v>
      </c>
      <c r="J35" s="492">
        <f t="shared" si="1"/>
        <v>2957469.8999999994</v>
      </c>
      <c r="K35" s="489">
        <v>1566186.8</v>
      </c>
      <c r="L35" s="489">
        <v>876936.1</v>
      </c>
      <c r="M35" s="489">
        <v>421776.69999999995</v>
      </c>
      <c r="N35" s="488">
        <v>92570.29999999993</v>
      </c>
      <c r="O35" s="63"/>
      <c r="P35" s="487">
        <v>2018</v>
      </c>
      <c r="Q35" s="489">
        <f>R35-S35-T35-U35</f>
        <v>3051179.5119999996</v>
      </c>
      <c r="R35" s="489">
        <v>3062334.013</v>
      </c>
      <c r="S35" s="489">
        <v>11141.500999999998</v>
      </c>
      <c r="T35" s="489">
        <v>13</v>
      </c>
      <c r="U35" s="493">
        <v>0</v>
      </c>
    </row>
    <row r="36" spans="2:21" ht="15">
      <c r="B36" s="63"/>
      <c r="C36" s="201"/>
      <c r="D36" s="201"/>
      <c r="E36" s="201"/>
      <c r="F36" s="201"/>
      <c r="G36" s="63"/>
      <c r="H36" s="63"/>
      <c r="I36" s="63"/>
      <c r="J36" s="63"/>
      <c r="K36" s="63"/>
      <c r="L36" s="63"/>
      <c r="M36" s="63"/>
      <c r="N36" s="63"/>
      <c r="O36" s="63"/>
      <c r="P36" s="63"/>
      <c r="Q36" s="199"/>
      <c r="R36" s="63"/>
      <c r="S36" s="63"/>
      <c r="T36" s="63"/>
      <c r="U36" s="63"/>
    </row>
    <row r="37" spans="2:21" ht="15">
      <c r="B37" s="63"/>
      <c r="C37" s="201"/>
      <c r="D37" s="201"/>
      <c r="E37" s="201"/>
      <c r="F37" s="201"/>
      <c r="G37" s="63"/>
      <c r="H37" s="63"/>
      <c r="I37" s="63"/>
      <c r="J37" s="63"/>
      <c r="K37" s="63"/>
      <c r="L37" s="63"/>
      <c r="M37" s="63"/>
      <c r="N37" s="63"/>
      <c r="O37" s="63"/>
      <c r="P37" s="63"/>
      <c r="Q37" s="199"/>
      <c r="R37" s="63"/>
      <c r="S37" s="63"/>
      <c r="T37" s="63"/>
      <c r="U37" s="63"/>
    </row>
    <row r="38" spans="2:21" ht="15">
      <c r="B38" s="63"/>
      <c r="C38" s="201"/>
      <c r="D38" s="201"/>
      <c r="E38" s="201"/>
      <c r="F38" s="201"/>
      <c r="G38" s="63"/>
      <c r="H38" s="63"/>
      <c r="I38" s="63"/>
      <c r="J38" s="63"/>
      <c r="K38" s="63"/>
      <c r="L38" s="63"/>
      <c r="M38" s="63"/>
      <c r="N38" s="63"/>
      <c r="O38" s="63"/>
      <c r="P38" s="63"/>
      <c r="Q38" s="199"/>
      <c r="R38" s="63"/>
      <c r="S38" s="63"/>
      <c r="T38" s="63"/>
      <c r="U38" s="63"/>
    </row>
    <row r="39" spans="2:21" ht="15">
      <c r="B39" s="63" t="s">
        <v>115</v>
      </c>
      <c r="C39" s="201"/>
      <c r="D39" s="201"/>
      <c r="E39" s="201"/>
      <c r="F39" s="201"/>
      <c r="G39" s="63"/>
      <c r="H39" s="63"/>
      <c r="I39" s="63" t="s">
        <v>115</v>
      </c>
      <c r="J39" s="63"/>
      <c r="K39" s="63"/>
      <c r="L39" s="63"/>
      <c r="M39" s="63"/>
      <c r="N39" s="63"/>
      <c r="O39" s="63"/>
      <c r="P39" s="63" t="s">
        <v>115</v>
      </c>
      <c r="Q39" s="63"/>
      <c r="R39" s="63"/>
      <c r="S39" s="63"/>
      <c r="T39" s="63"/>
      <c r="U39" s="63"/>
    </row>
    <row r="40" spans="2:21" ht="45.75" customHeight="1">
      <c r="B40" s="454" t="s">
        <v>319</v>
      </c>
      <c r="C40" s="455"/>
      <c r="D40" s="455"/>
      <c r="E40" s="455"/>
      <c r="F40" s="455"/>
      <c r="G40" s="455"/>
      <c r="H40" s="63"/>
      <c r="I40" s="63" t="s">
        <v>313</v>
      </c>
      <c r="J40" s="63"/>
      <c r="K40" s="63"/>
      <c r="L40" s="63"/>
      <c r="M40" s="63"/>
      <c r="N40" s="63"/>
      <c r="O40" s="63"/>
      <c r="P40" s="453" t="s">
        <v>320</v>
      </c>
      <c r="Q40" s="453"/>
      <c r="R40" s="453"/>
      <c r="S40" s="453"/>
      <c r="T40" s="453"/>
      <c r="U40" s="453"/>
    </row>
    <row r="41" spans="2:21" ht="15">
      <c r="B41" s="63" t="s">
        <v>231</v>
      </c>
      <c r="C41" s="63"/>
      <c r="D41" s="63"/>
      <c r="E41" s="63"/>
      <c r="F41" s="63"/>
      <c r="G41" s="63"/>
      <c r="H41" s="63"/>
      <c r="I41" s="63" t="s">
        <v>231</v>
      </c>
      <c r="J41" s="63"/>
      <c r="K41" s="63"/>
      <c r="L41" s="63"/>
      <c r="M41" s="63"/>
      <c r="N41" s="63"/>
      <c r="O41" s="63"/>
      <c r="P41" s="454" t="s">
        <v>319</v>
      </c>
      <c r="Q41" s="454"/>
      <c r="R41" s="454"/>
      <c r="S41" s="454"/>
      <c r="T41" s="454"/>
      <c r="U41" s="454"/>
    </row>
    <row r="42" spans="2:21" ht="15">
      <c r="B42" s="63"/>
      <c r="C42" s="63"/>
      <c r="D42" s="63"/>
      <c r="E42" s="63"/>
      <c r="F42" s="63"/>
      <c r="G42" s="63"/>
      <c r="H42" s="63"/>
      <c r="I42" s="63"/>
      <c r="J42" s="63"/>
      <c r="K42" s="63"/>
      <c r="L42" s="63"/>
      <c r="M42" s="63"/>
      <c r="N42" s="63"/>
      <c r="O42" s="63"/>
      <c r="P42" s="63" t="s">
        <v>231</v>
      </c>
      <c r="Q42" s="63"/>
      <c r="R42" s="63"/>
      <c r="S42" s="63"/>
      <c r="T42" s="63"/>
      <c r="U42" s="63"/>
    </row>
    <row r="43" spans="2:21" ht="15">
      <c r="B43" s="63"/>
      <c r="C43" s="63"/>
      <c r="D43" s="63"/>
      <c r="E43" s="63"/>
      <c r="F43" s="63"/>
      <c r="G43" s="63"/>
      <c r="H43" s="63"/>
      <c r="I43" s="63"/>
      <c r="J43" s="63"/>
      <c r="K43" s="63"/>
      <c r="L43" s="63"/>
      <c r="M43" s="63"/>
      <c r="N43" s="63"/>
      <c r="O43" s="63"/>
      <c r="Q43" s="63"/>
      <c r="R43" s="63"/>
      <c r="S43" s="63"/>
      <c r="T43" s="63"/>
      <c r="U43" s="63"/>
    </row>
    <row r="46" spans="2:21" s="203" customFormat="1" ht="15">
      <c r="B46" s="408" t="s">
        <v>410</v>
      </c>
      <c r="C46" s="408"/>
      <c r="D46" s="408"/>
      <c r="E46" s="408"/>
      <c r="F46" s="408"/>
      <c r="G46" s="408"/>
      <c r="H46" s="202"/>
      <c r="I46" s="408" t="s">
        <v>411</v>
      </c>
      <c r="J46" s="408"/>
      <c r="K46" s="408"/>
      <c r="L46" s="408"/>
      <c r="M46" s="408"/>
      <c r="N46" s="408"/>
      <c r="P46" s="408" t="s">
        <v>412</v>
      </c>
      <c r="Q46" s="408"/>
      <c r="R46" s="408"/>
      <c r="S46" s="408"/>
      <c r="T46" s="408"/>
      <c r="U46" s="408"/>
    </row>
    <row r="47" spans="2:21" s="203" customFormat="1" ht="15">
      <c r="B47" s="425" t="s">
        <v>451</v>
      </c>
      <c r="C47" s="425"/>
      <c r="D47" s="425"/>
      <c r="E47" s="425"/>
      <c r="F47" s="425"/>
      <c r="G47" s="425"/>
      <c r="H47" s="389"/>
      <c r="I47" s="425" t="s">
        <v>452</v>
      </c>
      <c r="J47" s="425"/>
      <c r="K47" s="425"/>
      <c r="L47" s="425"/>
      <c r="M47" s="425"/>
      <c r="N47" s="425"/>
      <c r="O47" s="201"/>
      <c r="P47" s="425" t="s">
        <v>452</v>
      </c>
      <c r="Q47" s="425"/>
      <c r="R47" s="425"/>
      <c r="S47" s="425"/>
      <c r="T47" s="425"/>
      <c r="U47" s="425"/>
    </row>
    <row r="48" spans="2:21" s="203" customFormat="1" ht="15">
      <c r="B48" s="407" t="s">
        <v>15</v>
      </c>
      <c r="C48" s="407"/>
      <c r="D48" s="407"/>
      <c r="E48" s="407"/>
      <c r="F48" s="407"/>
      <c r="G48" s="407"/>
      <c r="H48" s="202"/>
      <c r="I48" s="407" t="s">
        <v>15</v>
      </c>
      <c r="J48" s="407"/>
      <c r="K48" s="407"/>
      <c r="L48" s="407"/>
      <c r="M48" s="407"/>
      <c r="N48" s="407"/>
      <c r="P48" s="407" t="s">
        <v>15</v>
      </c>
      <c r="Q48" s="407"/>
      <c r="R48" s="407"/>
      <c r="S48" s="407"/>
      <c r="T48" s="407"/>
      <c r="U48" s="407"/>
    </row>
    <row r="49" spans="2:21" ht="45">
      <c r="B49" s="346" t="s">
        <v>170</v>
      </c>
      <c r="C49" s="346" t="s">
        <v>104</v>
      </c>
      <c r="D49" s="346" t="s">
        <v>230</v>
      </c>
      <c r="E49" s="346" t="s">
        <v>225</v>
      </c>
      <c r="F49" s="346" t="s">
        <v>228</v>
      </c>
      <c r="G49" s="346" t="s">
        <v>47</v>
      </c>
      <c r="H49" s="196"/>
      <c r="I49" s="346" t="s">
        <v>170</v>
      </c>
      <c r="J49" s="346" t="s">
        <v>104</v>
      </c>
      <c r="K49" s="346" t="s">
        <v>230</v>
      </c>
      <c r="L49" s="346" t="s">
        <v>225</v>
      </c>
      <c r="M49" s="346" t="s">
        <v>228</v>
      </c>
      <c r="N49" s="346" t="s">
        <v>47</v>
      </c>
      <c r="P49" s="365" t="s">
        <v>170</v>
      </c>
      <c r="Q49" s="365" t="s">
        <v>316</v>
      </c>
      <c r="R49" s="365" t="s">
        <v>104</v>
      </c>
      <c r="S49" s="365" t="s">
        <v>229</v>
      </c>
      <c r="T49" s="365" t="s">
        <v>317</v>
      </c>
      <c r="U49" s="365" t="s">
        <v>318</v>
      </c>
    </row>
    <row r="50" spans="2:9" ht="15">
      <c r="B50" s="200">
        <v>1990</v>
      </c>
      <c r="C50" s="198">
        <f aca="true" t="shared" si="3" ref="C50:C79">SUM(D50:G50)</f>
        <v>19050.771</v>
      </c>
      <c r="D50" s="198">
        <v>8279.843</v>
      </c>
      <c r="E50" s="198">
        <v>5894.751</v>
      </c>
      <c r="F50" s="198">
        <v>2728.253</v>
      </c>
      <c r="G50" s="198">
        <v>2147.9239999999995</v>
      </c>
      <c r="H50" s="198"/>
      <c r="I50" s="198"/>
    </row>
    <row r="51" spans="2:9" ht="15">
      <c r="B51" s="200">
        <v>1991</v>
      </c>
      <c r="C51" s="198">
        <f t="shared" si="3"/>
        <v>25451.129</v>
      </c>
      <c r="D51" s="198">
        <v>10656.284</v>
      </c>
      <c r="E51" s="198">
        <v>8200.28</v>
      </c>
      <c r="F51" s="198">
        <v>2933.257</v>
      </c>
      <c r="G51" s="198">
        <v>3661.3080000000004</v>
      </c>
      <c r="H51" s="198"/>
      <c r="I51" s="198"/>
    </row>
    <row r="52" spans="2:9" ht="15">
      <c r="B52" s="200">
        <v>1992</v>
      </c>
      <c r="C52" s="198">
        <f t="shared" si="3"/>
        <v>30508.862999999998</v>
      </c>
      <c r="D52" s="198">
        <v>14758.2</v>
      </c>
      <c r="E52" s="198">
        <v>6876.763</v>
      </c>
      <c r="F52" s="198">
        <v>4417.9</v>
      </c>
      <c r="G52" s="198">
        <v>4456.000000000002</v>
      </c>
      <c r="H52" s="198"/>
      <c r="I52" s="198"/>
    </row>
    <row r="53" spans="2:9" ht="15">
      <c r="B53" s="200">
        <v>1993</v>
      </c>
      <c r="C53" s="198">
        <f t="shared" si="3"/>
        <v>36267.67</v>
      </c>
      <c r="D53" s="198">
        <v>17384.4</v>
      </c>
      <c r="E53" s="198">
        <v>8355.56</v>
      </c>
      <c r="F53" s="198">
        <v>4673.409</v>
      </c>
      <c r="G53" s="198">
        <v>5854.300999999998</v>
      </c>
      <c r="H53" s="198"/>
      <c r="I53" s="198"/>
    </row>
    <row r="54" spans="2:9" ht="15">
      <c r="B54" s="200">
        <v>1994</v>
      </c>
      <c r="C54" s="198">
        <f t="shared" si="3"/>
        <v>40549.119</v>
      </c>
      <c r="D54" s="198">
        <v>18250.5</v>
      </c>
      <c r="E54" s="198">
        <v>10054.937</v>
      </c>
      <c r="F54" s="198">
        <v>6702.513</v>
      </c>
      <c r="G54" s="198">
        <v>5541.168999999999</v>
      </c>
      <c r="H54" s="198"/>
      <c r="I54" s="198"/>
    </row>
    <row r="55" spans="2:9" ht="15">
      <c r="B55" s="200">
        <v>1995</v>
      </c>
      <c r="C55" s="198">
        <f t="shared" si="3"/>
        <v>40304.239</v>
      </c>
      <c r="D55" s="198">
        <v>18652.26</v>
      </c>
      <c r="E55" s="198">
        <v>9581.695</v>
      </c>
      <c r="F55" s="198">
        <v>6204.498</v>
      </c>
      <c r="G55" s="198">
        <v>5865.786000000004</v>
      </c>
      <c r="H55" s="198"/>
      <c r="I55" s="198"/>
    </row>
    <row r="56" spans="2:9" ht="15">
      <c r="B56" s="200">
        <v>1996</v>
      </c>
      <c r="C56" s="198">
        <f t="shared" si="3"/>
        <v>51837.416</v>
      </c>
      <c r="D56" s="198">
        <v>20414.308</v>
      </c>
      <c r="E56" s="198">
        <v>16531.181</v>
      </c>
      <c r="F56" s="198">
        <v>7455.858</v>
      </c>
      <c r="G56" s="198">
        <v>7436.068999999996</v>
      </c>
      <c r="H56" s="198"/>
      <c r="I56" s="198"/>
    </row>
    <row r="57" spans="2:9" ht="15">
      <c r="B57" s="200">
        <v>1997</v>
      </c>
      <c r="C57" s="198">
        <f t="shared" si="3"/>
        <v>72598.593</v>
      </c>
      <c r="D57" s="198">
        <v>32269.499</v>
      </c>
      <c r="E57" s="198">
        <v>23167.11</v>
      </c>
      <c r="F57" s="198">
        <v>8363.643</v>
      </c>
      <c r="G57" s="198">
        <v>8798.340999999997</v>
      </c>
      <c r="H57" s="198"/>
      <c r="I57" s="198"/>
    </row>
    <row r="58" spans="2:9" ht="15">
      <c r="B58" s="200">
        <v>1998</v>
      </c>
      <c r="C58" s="198">
        <f t="shared" si="3"/>
        <v>99634.266</v>
      </c>
      <c r="D58" s="198">
        <v>43247.791</v>
      </c>
      <c r="E58" s="198">
        <v>28060.504</v>
      </c>
      <c r="F58" s="198">
        <v>16940.844</v>
      </c>
      <c r="G58" s="198">
        <v>11385.127000000004</v>
      </c>
      <c r="H58" s="198"/>
      <c r="I58" s="198"/>
    </row>
    <row r="59" spans="2:9" ht="15">
      <c r="B59" s="200">
        <v>1999</v>
      </c>
      <c r="C59" s="198">
        <f t="shared" si="3"/>
        <v>130962.899</v>
      </c>
      <c r="D59" s="198">
        <v>55005.79</v>
      </c>
      <c r="E59" s="198">
        <v>35176.996</v>
      </c>
      <c r="F59" s="198">
        <v>27348.097</v>
      </c>
      <c r="G59" s="198">
        <v>13432.015999999996</v>
      </c>
      <c r="H59" s="198"/>
      <c r="I59" s="198"/>
    </row>
    <row r="60" spans="2:9" ht="15">
      <c r="B60" s="200">
        <v>2000</v>
      </c>
      <c r="C60" s="198">
        <f t="shared" si="3"/>
        <v>149154.131</v>
      </c>
      <c r="D60" s="198">
        <v>66977.129</v>
      </c>
      <c r="E60" s="198">
        <v>44570.903</v>
      </c>
      <c r="F60" s="198">
        <v>24095.883</v>
      </c>
      <c r="G60" s="198">
        <v>13510.216</v>
      </c>
      <c r="H60" s="198"/>
      <c r="I60" s="198"/>
    </row>
    <row r="61" spans="2:21" ht="15">
      <c r="B61" s="200">
        <v>2001</v>
      </c>
      <c r="C61" s="198">
        <f t="shared" si="3"/>
        <v>168003.56600000002</v>
      </c>
      <c r="D61" s="198">
        <v>74108.928</v>
      </c>
      <c r="E61" s="198">
        <v>53218.693</v>
      </c>
      <c r="F61" s="198">
        <v>25307.405</v>
      </c>
      <c r="G61" s="198">
        <v>15368.539999999999</v>
      </c>
      <c r="H61" s="198"/>
      <c r="I61" s="200">
        <v>2001</v>
      </c>
      <c r="J61" s="198">
        <v>167565.9</v>
      </c>
      <c r="K61" s="197">
        <v>75350.1</v>
      </c>
      <c r="L61" s="197">
        <v>51520.4</v>
      </c>
      <c r="M61" s="197">
        <v>26608.7</v>
      </c>
      <c r="N61" s="197">
        <f aca="true" t="shared" si="4" ref="N61:N68">+J61-K61-L61-M61</f>
        <v>14086.699999999986</v>
      </c>
      <c r="P61" s="200">
        <v>2001</v>
      </c>
      <c r="Q61" s="199">
        <f aca="true" t="shared" si="5" ref="Q61:Q79">R61-S61-T61-U61</f>
        <v>161484.884</v>
      </c>
      <c r="R61" s="198">
        <v>168003.566</v>
      </c>
      <c r="S61" s="198">
        <v>1337.078</v>
      </c>
      <c r="T61" s="198">
        <v>5181.603999999999</v>
      </c>
      <c r="U61" s="198">
        <v>0</v>
      </c>
    </row>
    <row r="62" spans="2:21" ht="15">
      <c r="B62" s="200">
        <v>2002</v>
      </c>
      <c r="C62" s="198">
        <f t="shared" si="3"/>
        <v>186354.576</v>
      </c>
      <c r="D62" s="198">
        <v>84292.872</v>
      </c>
      <c r="E62" s="198">
        <v>50840.365</v>
      </c>
      <c r="F62" s="198">
        <v>37004.318</v>
      </c>
      <c r="G62" s="198">
        <v>14217.021</v>
      </c>
      <c r="H62" s="198"/>
      <c r="I62" s="200">
        <v>2002</v>
      </c>
      <c r="J62" s="198">
        <v>203601.9</v>
      </c>
      <c r="K62" s="197">
        <v>93904.9</v>
      </c>
      <c r="L62" s="197">
        <v>55576.1</v>
      </c>
      <c r="M62" s="197">
        <v>38029.6</v>
      </c>
      <c r="N62" s="197">
        <f t="shared" si="4"/>
        <v>16091.300000000003</v>
      </c>
      <c r="P62" s="200">
        <v>2002</v>
      </c>
      <c r="Q62" s="199">
        <f t="shared" si="5"/>
        <v>179580.272</v>
      </c>
      <c r="R62" s="198">
        <v>186354.576</v>
      </c>
      <c r="S62" s="198">
        <v>1313.609</v>
      </c>
      <c r="T62" s="198">
        <v>5460.695</v>
      </c>
      <c r="U62" s="198">
        <v>0</v>
      </c>
    </row>
    <row r="63" spans="2:21" ht="15">
      <c r="B63" s="200">
        <v>2003</v>
      </c>
      <c r="C63" s="198">
        <f t="shared" si="3"/>
        <v>211418.186</v>
      </c>
      <c r="D63" s="198">
        <v>98487.444</v>
      </c>
      <c r="E63" s="198">
        <v>63652.3</v>
      </c>
      <c r="F63" s="198">
        <v>32052.327</v>
      </c>
      <c r="G63" s="198">
        <v>17226.114999999998</v>
      </c>
      <c r="H63" s="198"/>
      <c r="I63" s="200">
        <v>2003</v>
      </c>
      <c r="J63" s="198">
        <v>212461.6</v>
      </c>
      <c r="K63" s="197">
        <v>104298.2</v>
      </c>
      <c r="L63" s="197">
        <v>58687.2</v>
      </c>
      <c r="M63" s="197">
        <v>33033.5</v>
      </c>
      <c r="N63" s="197">
        <f t="shared" si="4"/>
        <v>16442.70000000001</v>
      </c>
      <c r="P63" s="200">
        <v>2003</v>
      </c>
      <c r="Q63" s="199">
        <f t="shared" si="5"/>
        <v>203877.312</v>
      </c>
      <c r="R63" s="198">
        <v>211418.186</v>
      </c>
      <c r="S63" s="198">
        <v>1272.813</v>
      </c>
      <c r="T63" s="198">
        <v>6268.061</v>
      </c>
      <c r="U63" s="198">
        <v>0</v>
      </c>
    </row>
    <row r="64" spans="2:21" ht="15">
      <c r="B64" s="200">
        <v>2004</v>
      </c>
      <c r="C64" s="198">
        <f t="shared" si="3"/>
        <v>223782.47600000002</v>
      </c>
      <c r="D64" s="198">
        <v>107452.523</v>
      </c>
      <c r="E64" s="198">
        <v>69944.55799999999</v>
      </c>
      <c r="F64" s="198">
        <v>28625.795000000002</v>
      </c>
      <c r="G64" s="198">
        <v>17759.6</v>
      </c>
      <c r="H64" s="198"/>
      <c r="I64" s="200">
        <v>2004</v>
      </c>
      <c r="J64" s="198">
        <v>230832.2</v>
      </c>
      <c r="K64" s="197">
        <v>108077.3</v>
      </c>
      <c r="L64" s="197">
        <v>72231.3</v>
      </c>
      <c r="M64" s="197">
        <v>33739.8</v>
      </c>
      <c r="N64" s="197">
        <f t="shared" si="4"/>
        <v>16783.800000000003</v>
      </c>
      <c r="P64" s="200">
        <v>2004</v>
      </c>
      <c r="Q64" s="199">
        <f t="shared" si="5"/>
        <v>214515.588</v>
      </c>
      <c r="R64" s="198">
        <v>223782.476</v>
      </c>
      <c r="S64" s="198">
        <v>1348.423</v>
      </c>
      <c r="T64" s="198">
        <v>7918.464999999999</v>
      </c>
      <c r="U64" s="198">
        <v>0</v>
      </c>
    </row>
    <row r="65" spans="2:21" ht="15">
      <c r="B65" s="200">
        <v>2005</v>
      </c>
      <c r="C65" s="198">
        <f t="shared" si="3"/>
        <v>222855.66999999998</v>
      </c>
      <c r="D65" s="198">
        <v>109493.014</v>
      </c>
      <c r="E65" s="198">
        <v>78613.457</v>
      </c>
      <c r="F65" s="198">
        <v>16782.831</v>
      </c>
      <c r="G65" s="198">
        <v>17966.367999999995</v>
      </c>
      <c r="H65" s="198"/>
      <c r="I65" s="200">
        <v>2005</v>
      </c>
      <c r="J65" s="198">
        <v>231508</v>
      </c>
      <c r="K65" s="198">
        <v>113179.4</v>
      </c>
      <c r="L65" s="198">
        <v>78306.5</v>
      </c>
      <c r="M65" s="198">
        <v>23113.9</v>
      </c>
      <c r="N65" s="197">
        <f t="shared" si="4"/>
        <v>16908.200000000004</v>
      </c>
      <c r="P65" s="200">
        <v>2005</v>
      </c>
      <c r="Q65" s="199">
        <f t="shared" si="5"/>
        <v>212983.625</v>
      </c>
      <c r="R65" s="198">
        <v>222855.66999999998</v>
      </c>
      <c r="S65" s="198">
        <v>1584.743</v>
      </c>
      <c r="T65" s="198">
        <v>8287.302</v>
      </c>
      <c r="U65" s="198">
        <v>0</v>
      </c>
    </row>
    <row r="66" spans="2:21" ht="15">
      <c r="B66" s="200">
        <v>2006</v>
      </c>
      <c r="C66" s="198">
        <f t="shared" si="3"/>
        <v>239184.52099999998</v>
      </c>
      <c r="D66" s="198">
        <v>117388.702</v>
      </c>
      <c r="E66" s="198">
        <v>96901.917</v>
      </c>
      <c r="F66" s="198">
        <v>3578.9849999999997</v>
      </c>
      <c r="G66" s="198">
        <v>21314.916999999998</v>
      </c>
      <c r="H66" s="198"/>
      <c r="I66" s="200">
        <v>2006</v>
      </c>
      <c r="J66" s="198">
        <v>280826.4</v>
      </c>
      <c r="K66" s="198">
        <v>116283.4</v>
      </c>
      <c r="L66" s="198">
        <v>85603.9</v>
      </c>
      <c r="M66" s="198">
        <v>9592.8</v>
      </c>
      <c r="N66" s="197">
        <f t="shared" si="4"/>
        <v>69346.30000000003</v>
      </c>
      <c r="P66" s="200">
        <v>2006</v>
      </c>
      <c r="Q66" s="199">
        <f t="shared" si="5"/>
        <v>227445.982</v>
      </c>
      <c r="R66" s="198">
        <v>239184.52099999998</v>
      </c>
      <c r="S66" s="198">
        <v>1322.348</v>
      </c>
      <c r="T66" s="198">
        <v>9214.859</v>
      </c>
      <c r="U66" s="198">
        <v>1201.332</v>
      </c>
    </row>
    <row r="67" spans="2:21" ht="15">
      <c r="B67" s="200">
        <v>2007</v>
      </c>
      <c r="C67" s="198">
        <f t="shared" si="3"/>
        <v>267770.483</v>
      </c>
      <c r="D67" s="198">
        <v>134641.723</v>
      </c>
      <c r="E67" s="198">
        <v>112313.25300000001</v>
      </c>
      <c r="F67" s="198">
        <v>-3520.363</v>
      </c>
      <c r="G67" s="198">
        <v>24335.87</v>
      </c>
      <c r="H67" s="198"/>
      <c r="I67" s="200">
        <v>2007</v>
      </c>
      <c r="J67" s="198">
        <v>269163.6</v>
      </c>
      <c r="K67" s="198">
        <v>127166.2</v>
      </c>
      <c r="L67" s="198">
        <v>110409</v>
      </c>
      <c r="M67" s="198">
        <v>9782.2</v>
      </c>
      <c r="N67" s="197">
        <f t="shared" si="4"/>
        <v>21806.199999999964</v>
      </c>
      <c r="P67" s="200">
        <v>2007</v>
      </c>
      <c r="Q67" s="199">
        <f t="shared" si="5"/>
        <v>252896.676</v>
      </c>
      <c r="R67" s="198">
        <v>267770.483</v>
      </c>
      <c r="S67" s="198">
        <v>1466.349</v>
      </c>
      <c r="T67" s="198">
        <v>11514.214</v>
      </c>
      <c r="U67" s="198">
        <v>1893.244</v>
      </c>
    </row>
    <row r="68" spans="2:21" ht="15">
      <c r="B68" s="200">
        <v>2008</v>
      </c>
      <c r="C68" s="198">
        <f t="shared" si="3"/>
        <v>287281.03800000006</v>
      </c>
      <c r="D68" s="198">
        <v>162290.435</v>
      </c>
      <c r="E68" s="198">
        <v>126494.37400000001</v>
      </c>
      <c r="F68" s="198">
        <v>-43528.518</v>
      </c>
      <c r="G68" s="198">
        <v>42024.747</v>
      </c>
      <c r="H68" s="198"/>
      <c r="I68" s="200">
        <v>2008</v>
      </c>
      <c r="J68" s="198">
        <v>329476.87</v>
      </c>
      <c r="K68" s="198">
        <v>157242.40000000002</v>
      </c>
      <c r="L68" s="198">
        <v>119241.9</v>
      </c>
      <c r="M68" s="198">
        <v>18246.3</v>
      </c>
      <c r="N68" s="197">
        <f t="shared" si="4"/>
        <v>34746.269999999975</v>
      </c>
      <c r="P68" s="200">
        <v>2008</v>
      </c>
      <c r="Q68" s="199">
        <f t="shared" si="5"/>
        <v>270696.977</v>
      </c>
      <c r="R68" s="198">
        <v>287281.038</v>
      </c>
      <c r="S68" s="198">
        <v>1524.519</v>
      </c>
      <c r="T68" s="198">
        <v>12504.044</v>
      </c>
      <c r="U68" s="198">
        <v>2555.498</v>
      </c>
    </row>
    <row r="69" spans="2:21" ht="15">
      <c r="B69" s="200">
        <v>2009</v>
      </c>
      <c r="C69" s="198">
        <f t="shared" si="3"/>
        <v>332022.583</v>
      </c>
      <c r="D69" s="198">
        <v>149113.804</v>
      </c>
      <c r="E69" s="198">
        <v>106213.438</v>
      </c>
      <c r="F69" s="198">
        <v>21067.991</v>
      </c>
      <c r="G69" s="198">
        <v>55627.350000000006</v>
      </c>
      <c r="H69" s="198"/>
      <c r="I69" s="200">
        <v>2009</v>
      </c>
      <c r="J69" s="198">
        <v>314273.5</v>
      </c>
      <c r="K69" s="198">
        <v>171947.2</v>
      </c>
      <c r="L69" s="198">
        <v>130887</v>
      </c>
      <c r="M69" s="198">
        <v>-26899.2</v>
      </c>
      <c r="N69" s="197">
        <f aca="true" t="shared" si="6" ref="N69:N79">+J69-K69-L69-M69</f>
        <v>38338.499999999985</v>
      </c>
      <c r="P69" s="200">
        <v>2009</v>
      </c>
      <c r="Q69" s="199">
        <f t="shared" si="5"/>
        <v>316524.85699999996</v>
      </c>
      <c r="R69" s="198">
        <v>332022.582</v>
      </c>
      <c r="S69" s="198">
        <v>1145.842</v>
      </c>
      <c r="T69" s="198">
        <v>12913.09</v>
      </c>
      <c r="U69" s="198">
        <v>1438.7930000000001</v>
      </c>
    </row>
    <row r="70" spans="2:21" ht="15">
      <c r="B70" s="200">
        <v>2010</v>
      </c>
      <c r="C70" s="198">
        <f t="shared" si="3"/>
        <v>353773.72500000003</v>
      </c>
      <c r="D70" s="198">
        <v>173724.58000000002</v>
      </c>
      <c r="E70" s="198">
        <v>131175.78100000002</v>
      </c>
      <c r="F70" s="198">
        <v>-1367.3959999999997</v>
      </c>
      <c r="G70" s="198">
        <v>50240.76</v>
      </c>
      <c r="H70" s="198"/>
      <c r="I70" s="200">
        <v>2010</v>
      </c>
      <c r="J70" s="198">
        <v>347637.8</v>
      </c>
      <c r="K70" s="198">
        <v>170842</v>
      </c>
      <c r="L70" s="198">
        <v>124710.7</v>
      </c>
      <c r="M70" s="198">
        <v>11700.5</v>
      </c>
      <c r="N70" s="197">
        <f t="shared" si="6"/>
        <v>40384.59999999999</v>
      </c>
      <c r="P70" s="200">
        <v>2010</v>
      </c>
      <c r="Q70" s="199">
        <f t="shared" si="5"/>
        <v>338701.607</v>
      </c>
      <c r="R70" s="198">
        <v>353773.722</v>
      </c>
      <c r="S70" s="198">
        <v>1242.7440000000001</v>
      </c>
      <c r="T70" s="198">
        <v>11807.601999999999</v>
      </c>
      <c r="U70" s="198">
        <v>2021.7689999999998</v>
      </c>
    </row>
    <row r="71" spans="2:21" ht="15">
      <c r="B71" s="200">
        <v>2011</v>
      </c>
      <c r="C71" s="198">
        <f t="shared" si="3"/>
        <v>368722.07700000005</v>
      </c>
      <c r="D71" s="198">
        <v>195852.546</v>
      </c>
      <c r="E71" s="198">
        <v>131121.957</v>
      </c>
      <c r="F71" s="198">
        <v>637.7719999999999</v>
      </c>
      <c r="G71" s="198">
        <v>41109.801999999996</v>
      </c>
      <c r="H71" s="198"/>
      <c r="I71" s="200">
        <v>2011</v>
      </c>
      <c r="J71" s="198">
        <v>412501.79999999993</v>
      </c>
      <c r="K71" s="198">
        <v>196234.4</v>
      </c>
      <c r="L71" s="198">
        <v>148870.3</v>
      </c>
      <c r="M71" s="198">
        <v>19930.5</v>
      </c>
      <c r="N71" s="197">
        <f t="shared" si="6"/>
        <v>47466.59999999995</v>
      </c>
      <c r="P71" s="200">
        <v>2011</v>
      </c>
      <c r="Q71" s="199">
        <f t="shared" si="5"/>
        <v>356104.065</v>
      </c>
      <c r="R71" s="198">
        <v>368722.077</v>
      </c>
      <c r="S71" s="198">
        <v>1361.391</v>
      </c>
      <c r="T71" s="198">
        <v>9364.729</v>
      </c>
      <c r="U71" s="198">
        <v>1891.892</v>
      </c>
    </row>
    <row r="72" spans="2:21" ht="15">
      <c r="B72" s="200">
        <v>2012</v>
      </c>
      <c r="C72" s="198">
        <f t="shared" si="3"/>
        <v>354794.356</v>
      </c>
      <c r="D72" s="198">
        <v>217675.75900000002</v>
      </c>
      <c r="E72" s="198">
        <v>140924.252</v>
      </c>
      <c r="F72" s="198">
        <v>-30047.417</v>
      </c>
      <c r="G72" s="198">
        <v>26241.762000000002</v>
      </c>
      <c r="H72" s="198"/>
      <c r="I72" s="200">
        <v>2012</v>
      </c>
      <c r="J72" s="198">
        <v>384782.70000000007</v>
      </c>
      <c r="K72" s="198">
        <v>199109.6</v>
      </c>
      <c r="L72" s="198">
        <v>143994.9</v>
      </c>
      <c r="M72" s="198">
        <v>11780.599999999999</v>
      </c>
      <c r="N72" s="197">
        <f t="shared" si="6"/>
        <v>29897.60000000007</v>
      </c>
      <c r="P72" s="200">
        <v>2012</v>
      </c>
      <c r="Q72" s="199">
        <f t="shared" si="5"/>
        <v>352200.323952</v>
      </c>
      <c r="R72" s="198">
        <v>354794.355</v>
      </c>
      <c r="S72" s="198">
        <v>1533.8390000000002</v>
      </c>
      <c r="T72" s="198">
        <v>1041.587048</v>
      </c>
      <c r="U72" s="198">
        <v>18.60499999999999</v>
      </c>
    </row>
    <row r="73" spans="2:21" ht="15">
      <c r="B73" s="200">
        <v>2013</v>
      </c>
      <c r="C73" s="198">
        <f t="shared" si="3"/>
        <v>405842.34700000007</v>
      </c>
      <c r="D73" s="198">
        <v>225371.119</v>
      </c>
      <c r="E73" s="198">
        <v>139195.747</v>
      </c>
      <c r="F73" s="198">
        <v>5202.579</v>
      </c>
      <c r="G73" s="198">
        <v>36072.902</v>
      </c>
      <c r="H73" s="198"/>
      <c r="I73" s="200">
        <v>2013</v>
      </c>
      <c r="J73" s="198">
        <v>425256.4</v>
      </c>
      <c r="K73" s="198">
        <v>212235.7</v>
      </c>
      <c r="L73" s="198">
        <v>164867.8</v>
      </c>
      <c r="M73" s="198">
        <v>14413.9</v>
      </c>
      <c r="N73" s="197">
        <f t="shared" si="6"/>
        <v>33739.00000000002</v>
      </c>
      <c r="P73" s="200">
        <v>2013</v>
      </c>
      <c r="Q73" s="199">
        <f t="shared" si="5"/>
        <v>401682.903513</v>
      </c>
      <c r="R73" s="198">
        <v>405842.349</v>
      </c>
      <c r="S73" s="198">
        <v>1708.9570000000003</v>
      </c>
      <c r="T73" s="198">
        <v>386.817487</v>
      </c>
      <c r="U73" s="198">
        <v>2063.6710000000003</v>
      </c>
    </row>
    <row r="74" spans="2:21" ht="15">
      <c r="B74" s="200">
        <v>2014</v>
      </c>
      <c r="C74" s="198">
        <f t="shared" si="3"/>
        <v>483804.57999999996</v>
      </c>
      <c r="D74" s="198">
        <v>273723.642</v>
      </c>
      <c r="E74" s="198">
        <v>169629.729</v>
      </c>
      <c r="F74" s="198">
        <v>22363.431</v>
      </c>
      <c r="G74" s="198">
        <v>18087.778</v>
      </c>
      <c r="H74" s="198"/>
      <c r="I74" s="200">
        <v>2014</v>
      </c>
      <c r="J74" s="198">
        <v>466447.80000000005</v>
      </c>
      <c r="K74" s="198">
        <v>277815.4</v>
      </c>
      <c r="L74" s="198">
        <v>151782.3</v>
      </c>
      <c r="M74" s="198">
        <v>31247.3</v>
      </c>
      <c r="N74" s="197">
        <f t="shared" si="6"/>
        <v>5602.800000000036</v>
      </c>
      <c r="P74" s="200">
        <v>2014</v>
      </c>
      <c r="Q74" s="199">
        <f t="shared" si="5"/>
        <v>478322.11985700007</v>
      </c>
      <c r="R74" s="198">
        <v>483804.579</v>
      </c>
      <c r="S74" s="198">
        <v>1680.8049999999998</v>
      </c>
      <c r="T74" s="198">
        <v>248.251143</v>
      </c>
      <c r="U74" s="198">
        <v>3553.4030000000002</v>
      </c>
    </row>
    <row r="75" spans="2:21" ht="15">
      <c r="B75" s="202">
        <v>2015</v>
      </c>
      <c r="C75" s="198">
        <f t="shared" si="3"/>
        <v>665286.002</v>
      </c>
      <c r="D75" s="198">
        <v>378026.095</v>
      </c>
      <c r="E75" s="198">
        <v>173815.30199999997</v>
      </c>
      <c r="F75" s="198">
        <v>96194.02600000001</v>
      </c>
      <c r="G75" s="198">
        <v>17250.579</v>
      </c>
      <c r="H75" s="198"/>
      <c r="I75" s="200">
        <v>2015</v>
      </c>
      <c r="J75" s="198">
        <v>519236.8307421743</v>
      </c>
      <c r="K75" s="198">
        <v>289361.8334434839</v>
      </c>
      <c r="L75" s="198">
        <v>179844.49813599867</v>
      </c>
      <c r="M75" s="198">
        <v>38661.75862046582</v>
      </c>
      <c r="N75" s="197">
        <f t="shared" si="6"/>
        <v>11368.740542225882</v>
      </c>
      <c r="P75" s="200">
        <v>2015</v>
      </c>
      <c r="Q75" s="199">
        <f t="shared" si="5"/>
        <v>663236.724114</v>
      </c>
      <c r="R75" s="198">
        <v>665286.004</v>
      </c>
      <c r="S75" s="198">
        <v>1839.807</v>
      </c>
      <c r="T75" s="198">
        <v>209.47288599999996</v>
      </c>
      <c r="U75" s="198">
        <v>0</v>
      </c>
    </row>
    <row r="76" spans="2:21" ht="15">
      <c r="B76" s="202">
        <v>2016</v>
      </c>
      <c r="C76" s="198">
        <f t="shared" si="3"/>
        <v>723164.3119999999</v>
      </c>
      <c r="D76" s="198">
        <v>418443.421</v>
      </c>
      <c r="E76" s="198">
        <v>187775.786</v>
      </c>
      <c r="F76" s="198">
        <v>98196.66200000001</v>
      </c>
      <c r="G76" s="198">
        <v>18748.443</v>
      </c>
      <c r="H76" s="198"/>
      <c r="I76" s="200">
        <v>2016</v>
      </c>
      <c r="J76" s="198">
        <v>624312.8642742819</v>
      </c>
      <c r="K76" s="198">
        <v>339708.46172375546</v>
      </c>
      <c r="L76" s="198">
        <v>184677.61235927133</v>
      </c>
      <c r="M76" s="198">
        <v>85305.30456809582</v>
      </c>
      <c r="N76" s="197">
        <f t="shared" si="6"/>
        <v>14621.485623159286</v>
      </c>
      <c r="P76" s="200">
        <v>2016</v>
      </c>
      <c r="Q76" s="199">
        <f t="shared" si="5"/>
        <v>720732.531676</v>
      </c>
      <c r="R76" s="198">
        <v>723164.315</v>
      </c>
      <c r="S76" s="198">
        <v>2308.08</v>
      </c>
      <c r="T76" s="198">
        <v>123.703324</v>
      </c>
      <c r="U76" s="198">
        <v>0</v>
      </c>
    </row>
    <row r="77" spans="2:21" ht="15">
      <c r="B77" s="200">
        <v>2017</v>
      </c>
      <c r="C77" s="198">
        <f t="shared" si="3"/>
        <v>732530.902</v>
      </c>
      <c r="D77" s="198">
        <v>420118.44</v>
      </c>
      <c r="E77" s="198">
        <v>200634.278</v>
      </c>
      <c r="F77" s="198">
        <v>87576.834</v>
      </c>
      <c r="G77" s="198">
        <v>24201.35</v>
      </c>
      <c r="H77" s="198"/>
      <c r="I77" s="200">
        <v>2017</v>
      </c>
      <c r="J77" s="198">
        <v>700781.3487685965</v>
      </c>
      <c r="K77" s="198">
        <v>382422.0411537304</v>
      </c>
      <c r="L77" s="198">
        <v>194776.98400797043</v>
      </c>
      <c r="M77" s="198">
        <v>104794.23312694477</v>
      </c>
      <c r="N77" s="197">
        <f t="shared" si="6"/>
        <v>18788.090479950915</v>
      </c>
      <c r="P77" s="200">
        <v>2017</v>
      </c>
      <c r="Q77" s="199">
        <f t="shared" si="5"/>
        <v>729784.112984</v>
      </c>
      <c r="R77" s="198">
        <v>732530.8999999999</v>
      </c>
      <c r="S77" s="198">
        <v>2720.151</v>
      </c>
      <c r="T77" s="198">
        <v>26.636016</v>
      </c>
      <c r="U77" s="198">
        <v>0</v>
      </c>
    </row>
    <row r="78" spans="2:21" ht="15">
      <c r="B78" s="202">
        <v>2018</v>
      </c>
      <c r="C78" s="198">
        <f t="shared" si="3"/>
        <v>784411.715</v>
      </c>
      <c r="D78" s="198">
        <v>437596.941</v>
      </c>
      <c r="E78" s="198">
        <v>234439.989</v>
      </c>
      <c r="F78" s="198">
        <v>87484.77</v>
      </c>
      <c r="G78" s="198">
        <v>24890.015</v>
      </c>
      <c r="H78" s="198"/>
      <c r="I78" s="200">
        <v>2018</v>
      </c>
      <c r="J78" s="198">
        <v>724290.48758183</v>
      </c>
      <c r="K78" s="198">
        <v>404811.6215925766</v>
      </c>
      <c r="L78" s="198">
        <v>200337.14406899927</v>
      </c>
      <c r="M78" s="198">
        <v>96989.33440574649</v>
      </c>
      <c r="N78" s="197">
        <f t="shared" si="6"/>
        <v>22152.38751450763</v>
      </c>
      <c r="P78" s="200">
        <v>2018</v>
      </c>
      <c r="Q78" s="199">
        <f t="shared" si="5"/>
        <v>781461.6268620001</v>
      </c>
      <c r="R78" s="198">
        <v>784411.6900000001</v>
      </c>
      <c r="S78" s="198">
        <v>2946.3399999999997</v>
      </c>
      <c r="T78" s="198">
        <v>3.7231380000000005</v>
      </c>
      <c r="U78" s="198">
        <v>0</v>
      </c>
    </row>
    <row r="79" spans="2:21" ht="15">
      <c r="B79" s="494">
        <v>2019</v>
      </c>
      <c r="C79" s="492">
        <f t="shared" si="3"/>
        <v>857996.366</v>
      </c>
      <c r="D79" s="492">
        <v>464260.985</v>
      </c>
      <c r="E79" s="492">
        <v>243418.413</v>
      </c>
      <c r="F79" s="492">
        <v>121594.56900000002</v>
      </c>
      <c r="G79" s="492">
        <v>28722.399000000005</v>
      </c>
      <c r="H79" s="198"/>
      <c r="I79" s="494">
        <v>2019</v>
      </c>
      <c r="J79" s="489">
        <v>861467.3892234556</v>
      </c>
      <c r="K79" s="489">
        <v>465734.26739052555</v>
      </c>
      <c r="L79" s="489">
        <v>248293.1172100294</v>
      </c>
      <c r="M79" s="489">
        <v>117648.9044553574</v>
      </c>
      <c r="N79" s="495">
        <f t="shared" si="6"/>
        <v>29791.10016754322</v>
      </c>
      <c r="P79" s="494">
        <v>2019</v>
      </c>
      <c r="Q79" s="489">
        <f t="shared" si="5"/>
        <v>855272.816612</v>
      </c>
      <c r="R79" s="492">
        <v>857996.361</v>
      </c>
      <c r="S79" s="492">
        <v>2720.339</v>
      </c>
      <c r="T79" s="492">
        <v>3.205388</v>
      </c>
      <c r="U79" s="492">
        <v>0</v>
      </c>
    </row>
    <row r="80" spans="2:7" ht="15">
      <c r="B80" s="203"/>
      <c r="C80" s="204"/>
      <c r="D80" s="203"/>
      <c r="E80" s="203"/>
      <c r="F80" s="203"/>
      <c r="G80" s="203"/>
    </row>
    <row r="82" spans="2:16" ht="15">
      <c r="B82" s="23" t="s">
        <v>115</v>
      </c>
      <c r="I82" s="23" t="s">
        <v>115</v>
      </c>
      <c r="P82" s="23" t="s">
        <v>115</v>
      </c>
    </row>
    <row r="83" spans="2:21" ht="45" customHeight="1">
      <c r="B83" s="377" t="s">
        <v>313</v>
      </c>
      <c r="C83" s="377"/>
      <c r="D83" s="377"/>
      <c r="E83" s="377"/>
      <c r="F83" s="377"/>
      <c r="G83" s="377"/>
      <c r="H83" s="377"/>
      <c r="I83" s="377" t="s">
        <v>313</v>
      </c>
      <c r="P83" s="453" t="s">
        <v>320</v>
      </c>
      <c r="Q83" s="453"/>
      <c r="R83" s="453"/>
      <c r="S83" s="453"/>
      <c r="T83" s="453"/>
      <c r="U83" s="453"/>
    </row>
    <row r="84" spans="2:21" ht="31.5" customHeight="1">
      <c r="B84" s="377" t="s">
        <v>231</v>
      </c>
      <c r="C84" s="377"/>
      <c r="D84" s="377"/>
      <c r="E84" s="377"/>
      <c r="F84" s="377"/>
      <c r="G84" s="377"/>
      <c r="H84" s="377"/>
      <c r="I84" s="377" t="s">
        <v>231</v>
      </c>
      <c r="P84" s="453" t="s">
        <v>319</v>
      </c>
      <c r="Q84" s="453"/>
      <c r="R84" s="453"/>
      <c r="S84" s="453"/>
      <c r="T84" s="453"/>
      <c r="U84" s="453"/>
    </row>
    <row r="85" ht="15">
      <c r="P85" s="23" t="s">
        <v>231</v>
      </c>
    </row>
  </sheetData>
  <sheetProtection/>
  <mergeCells count="23">
    <mergeCell ref="B3:G3"/>
    <mergeCell ref="I3:N3"/>
    <mergeCell ref="B5:G5"/>
    <mergeCell ref="I5:N5"/>
    <mergeCell ref="B46:G46"/>
    <mergeCell ref="P83:U83"/>
    <mergeCell ref="P48:U48"/>
    <mergeCell ref="B48:G48"/>
    <mergeCell ref="I46:N46"/>
    <mergeCell ref="B4:G4"/>
    <mergeCell ref="B40:G40"/>
    <mergeCell ref="P40:U40"/>
    <mergeCell ref="P41:U41"/>
    <mergeCell ref="P4:U4"/>
    <mergeCell ref="B47:G47"/>
    <mergeCell ref="I47:N47"/>
    <mergeCell ref="P46:U46"/>
    <mergeCell ref="I4:N4"/>
    <mergeCell ref="P47:U47"/>
    <mergeCell ref="I48:N48"/>
    <mergeCell ref="P84:U84"/>
    <mergeCell ref="P3:U3"/>
    <mergeCell ref="P5:U5"/>
  </mergeCells>
  <printOptions/>
  <pageMargins left="0.7086614173228347" right="0.7086614173228347" top="0.7480314960629921" bottom="0.7480314960629921" header="0.31496062992125984" footer="0.31496062992125984"/>
  <pageSetup fitToHeight="1" fitToWidth="1" horizontalDpi="600" verticalDpi="600" orientation="portrait" scale="4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I51"/>
  <sheetViews>
    <sheetView showGridLines="0" zoomScalePageLayoutView="0" workbookViewId="0" topLeftCell="A1">
      <pane ySplit="6" topLeftCell="A7" activePane="bottomLeft" state="frozen"/>
      <selection pane="topLeft" activeCell="G33" sqref="G33"/>
      <selection pane="bottomLeft" activeCell="A1" sqref="A1"/>
    </sheetView>
  </sheetViews>
  <sheetFormatPr defaultColWidth="11.421875" defaultRowHeight="15"/>
  <cols>
    <col min="1" max="2" width="11.421875" style="31" customWidth="1"/>
    <col min="3" max="3" width="17.421875" style="31" customWidth="1"/>
    <col min="4" max="5" width="11.421875" style="31" customWidth="1"/>
    <col min="6" max="6" width="17.421875" style="31" customWidth="1"/>
    <col min="7" max="16384" width="11.421875" style="31" customWidth="1"/>
  </cols>
  <sheetData>
    <row r="1" ht="15">
      <c r="A1" s="42"/>
    </row>
    <row r="2" ht="14.25"/>
    <row r="3" spans="1:7" ht="18">
      <c r="A3" s="53"/>
      <c r="B3" s="53"/>
      <c r="C3" s="53"/>
      <c r="D3" s="53"/>
      <c r="G3" s="109"/>
    </row>
    <row r="4" spans="1:7" s="350" customFormat="1" ht="26.25" customHeight="1">
      <c r="A4" s="307"/>
      <c r="B4" s="405" t="s">
        <v>49</v>
      </c>
      <c r="C4" s="405"/>
      <c r="D4" s="307"/>
      <c r="E4" s="405" t="s">
        <v>49</v>
      </c>
      <c r="F4" s="405"/>
      <c r="G4" s="349"/>
    </row>
    <row r="5" spans="1:7" s="350" customFormat="1" ht="18">
      <c r="A5" s="307"/>
      <c r="B5" s="403" t="s">
        <v>453</v>
      </c>
      <c r="C5" s="403"/>
      <c r="D5" s="307"/>
      <c r="E5" s="403" t="s">
        <v>454</v>
      </c>
      <c r="F5" s="403"/>
      <c r="G5" s="349"/>
    </row>
    <row r="6" spans="1:7" ht="45">
      <c r="A6" s="53"/>
      <c r="B6" s="346" t="s">
        <v>0</v>
      </c>
      <c r="C6" s="346" t="s">
        <v>35</v>
      </c>
      <c r="D6" s="53"/>
      <c r="E6" s="346" t="s">
        <v>0</v>
      </c>
      <c r="F6" s="346" t="s">
        <v>35</v>
      </c>
      <c r="G6" s="109"/>
    </row>
    <row r="7" spans="1:7" ht="18">
      <c r="A7" s="53"/>
      <c r="B7" s="39">
        <v>2006</v>
      </c>
      <c r="C7" s="192">
        <v>1.1080028386959466</v>
      </c>
      <c r="D7" s="53"/>
      <c r="E7" s="39">
        <v>2006</v>
      </c>
      <c r="F7" s="192">
        <v>0.8864249902247114</v>
      </c>
      <c r="G7" s="109"/>
    </row>
    <row r="8" spans="1:7" ht="18">
      <c r="A8" s="53"/>
      <c r="B8" s="39">
        <v>2007</v>
      </c>
      <c r="C8" s="192">
        <v>0.992102296975215</v>
      </c>
      <c r="D8" s="53"/>
      <c r="E8" s="39">
        <v>2007</v>
      </c>
      <c r="F8" s="192">
        <v>0.7913716722793146</v>
      </c>
      <c r="G8" s="109"/>
    </row>
    <row r="9" spans="1:7" ht="18">
      <c r="A9" s="53"/>
      <c r="B9" s="39">
        <v>2008</v>
      </c>
      <c r="C9" s="192">
        <v>1.0802185969162375</v>
      </c>
      <c r="D9" s="53"/>
      <c r="E9" s="39">
        <v>2008</v>
      </c>
      <c r="F9" s="192">
        <v>0.8333303256652179</v>
      </c>
      <c r="G9" s="109"/>
    </row>
    <row r="10" spans="1:7" ht="18">
      <c r="A10" s="53"/>
      <c r="B10" s="39">
        <v>2009</v>
      </c>
      <c r="C10" s="192">
        <v>1.0620928429749552</v>
      </c>
      <c r="D10" s="53"/>
      <c r="E10" s="39">
        <v>2009</v>
      </c>
      <c r="F10" s="192">
        <v>0.7808549455925056</v>
      </c>
      <c r="G10" s="109"/>
    </row>
    <row r="11" spans="1:7" ht="18">
      <c r="A11" s="53"/>
      <c r="B11" s="39">
        <v>2010</v>
      </c>
      <c r="C11" s="192">
        <v>0.96</v>
      </c>
      <c r="D11" s="53"/>
      <c r="E11" s="39">
        <v>2010</v>
      </c>
      <c r="F11" s="192">
        <v>0.7608171732285489</v>
      </c>
      <c r="G11" s="109"/>
    </row>
    <row r="12" spans="1:7" ht="18">
      <c r="A12" s="53"/>
      <c r="B12" s="39">
        <v>2011</v>
      </c>
      <c r="C12" s="192">
        <v>1.05</v>
      </c>
      <c r="D12" s="53"/>
      <c r="E12" s="39">
        <v>2011</v>
      </c>
      <c r="F12" s="192">
        <v>0.8807818571449907</v>
      </c>
      <c r="G12" s="109"/>
    </row>
    <row r="13" spans="1:7" ht="18">
      <c r="A13" s="53"/>
      <c r="B13" s="39">
        <v>2012</v>
      </c>
      <c r="C13" s="192">
        <v>0.99</v>
      </c>
      <c r="D13" s="53"/>
      <c r="E13" s="39">
        <v>2012</v>
      </c>
      <c r="F13" s="192">
        <v>0.8818276954291722</v>
      </c>
      <c r="G13" s="109"/>
    </row>
    <row r="14" spans="1:7" ht="18">
      <c r="A14" s="53"/>
      <c r="B14" s="39">
        <v>2013</v>
      </c>
      <c r="C14" s="192">
        <v>0.9</v>
      </c>
      <c r="D14" s="53"/>
      <c r="E14" s="39">
        <v>2013</v>
      </c>
      <c r="F14" s="192">
        <v>0.8646372473474209</v>
      </c>
      <c r="G14" s="109"/>
    </row>
    <row r="15" spans="1:6" ht="18">
      <c r="A15" s="53"/>
      <c r="B15" s="39">
        <v>2014</v>
      </c>
      <c r="C15" s="192">
        <v>0.81</v>
      </c>
      <c r="D15" s="53"/>
      <c r="E15" s="39">
        <v>2014</v>
      </c>
      <c r="F15" s="192">
        <v>0.7831124350092468</v>
      </c>
    </row>
    <row r="16" spans="1:6" ht="18">
      <c r="A16" s="53"/>
      <c r="B16" s="39">
        <v>2015</v>
      </c>
      <c r="C16" s="193">
        <v>0.65</v>
      </c>
      <c r="D16" s="53"/>
      <c r="E16" s="39">
        <v>2015</v>
      </c>
      <c r="F16" s="193">
        <v>0.5637645521121555</v>
      </c>
    </row>
    <row r="17" spans="1:6" ht="18" customHeight="1">
      <c r="A17" s="53"/>
      <c r="B17" s="39">
        <v>2016</v>
      </c>
      <c r="C17" s="193">
        <v>0.5723819119069297</v>
      </c>
      <c r="D17" s="53"/>
      <c r="E17" s="39">
        <v>2016</v>
      </c>
      <c r="F17" s="193">
        <v>0.5747763307376662</v>
      </c>
    </row>
    <row r="18" spans="1:6" ht="18" customHeight="1">
      <c r="A18" s="53"/>
      <c r="B18" s="39">
        <v>2017</v>
      </c>
      <c r="C18" s="193">
        <v>0.5471119347810882</v>
      </c>
      <c r="D18" s="53"/>
      <c r="E18" s="39">
        <v>2017</v>
      </c>
      <c r="F18" s="193">
        <v>0.5253800311331333</v>
      </c>
    </row>
    <row r="19" spans="1:6" ht="18">
      <c r="A19" s="53"/>
      <c r="B19" s="484">
        <v>2018</v>
      </c>
      <c r="C19" s="486">
        <v>0.5390177800383777</v>
      </c>
      <c r="D19" s="53"/>
      <c r="E19" s="39">
        <v>2018</v>
      </c>
      <c r="F19" s="193">
        <v>0.4769779950638867</v>
      </c>
    </row>
    <row r="20" spans="2:6" ht="18">
      <c r="B20" s="190"/>
      <c r="C20" s="190"/>
      <c r="E20" s="484">
        <v>2019</v>
      </c>
      <c r="F20" s="486">
        <v>0.3758332940748932</v>
      </c>
    </row>
    <row r="21" spans="2:3" ht="18">
      <c r="B21" s="190"/>
      <c r="C21" s="190"/>
    </row>
    <row r="22" spans="2:3" ht="18">
      <c r="B22" s="184" t="s">
        <v>161</v>
      </c>
      <c r="C22" s="190"/>
    </row>
    <row r="23" spans="2:9" ht="42.75" customHeight="1">
      <c r="B23" s="456" t="s">
        <v>311</v>
      </c>
      <c r="C23" s="456"/>
      <c r="D23" s="456"/>
      <c r="E23" s="456"/>
      <c r="F23" s="456"/>
      <c r="G23" s="456"/>
      <c r="H23" s="456"/>
      <c r="I23" s="194"/>
    </row>
    <row r="24" ht="18">
      <c r="B24" s="184" t="s">
        <v>241</v>
      </c>
    </row>
    <row r="51" ht="18">
      <c r="F51" s="191"/>
    </row>
  </sheetData>
  <sheetProtection/>
  <mergeCells count="5">
    <mergeCell ref="B4:C4"/>
    <mergeCell ref="B5:C5"/>
    <mergeCell ref="B23:H23"/>
    <mergeCell ref="E4:F4"/>
    <mergeCell ref="E5:F5"/>
  </mergeCells>
  <printOptions/>
  <pageMargins left="0.7086614173228347" right="0.7086614173228347" top="0.7480314960629921" bottom="0.7480314960629921" header="0.31496062992125984" footer="0.31496062992125984"/>
  <pageSetup fitToHeight="1" fitToWidth="1" horizontalDpi="200" verticalDpi="200" orientation="portrait" scale="8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G46"/>
  <sheetViews>
    <sheetView showGridLines="0" zoomScalePageLayoutView="0" workbookViewId="0" topLeftCell="A1">
      <pane ySplit="5" topLeftCell="A6" activePane="bottomLeft" state="frozen"/>
      <selection pane="topLeft" activeCell="G33" sqref="G33"/>
      <selection pane="bottomLeft" activeCell="A3" sqref="A3:D18"/>
    </sheetView>
  </sheetViews>
  <sheetFormatPr defaultColWidth="11.421875" defaultRowHeight="15"/>
  <cols>
    <col min="1" max="2" width="11.421875" style="31" customWidth="1"/>
    <col min="3" max="3" width="21.421875" style="31" customWidth="1"/>
    <col min="4" max="4" width="15.421875" style="31" customWidth="1"/>
    <col min="5" max="5" width="11.421875" style="31" customWidth="1"/>
    <col min="6" max="6" width="12.57421875" style="31" customWidth="1"/>
    <col min="7" max="16384" width="11.421875" style="31" customWidth="1"/>
  </cols>
  <sheetData>
    <row r="1" ht="15">
      <c r="A1" s="42"/>
    </row>
    <row r="2" ht="14.25"/>
    <row r="3" spans="1:7" s="350" customFormat="1" ht="44.25" customHeight="1">
      <c r="A3" s="307"/>
      <c r="B3" s="405" t="s">
        <v>275</v>
      </c>
      <c r="C3" s="405"/>
      <c r="D3" s="307"/>
      <c r="E3" s="10"/>
      <c r="F3" s="10"/>
      <c r="G3" s="349"/>
    </row>
    <row r="4" spans="1:7" s="350" customFormat="1" ht="18">
      <c r="A4" s="307"/>
      <c r="B4" s="403" t="s">
        <v>433</v>
      </c>
      <c r="C4" s="403"/>
      <c r="D4" s="307"/>
      <c r="E4" s="10"/>
      <c r="F4" s="10"/>
      <c r="G4" s="349"/>
    </row>
    <row r="5" spans="1:7" ht="30">
      <c r="A5" s="53"/>
      <c r="B5" s="346" t="s">
        <v>0</v>
      </c>
      <c r="C5" s="346" t="s">
        <v>314</v>
      </c>
      <c r="D5" s="53"/>
      <c r="E5" s="8"/>
      <c r="F5" s="8"/>
      <c r="G5" s="109"/>
    </row>
    <row r="6" spans="1:7" ht="18">
      <c r="A6" s="53"/>
      <c r="B6" s="39">
        <v>2010</v>
      </c>
      <c r="C6" s="374">
        <v>8.925</v>
      </c>
      <c r="D6" s="53"/>
      <c r="E6" s="8"/>
      <c r="F6" s="8"/>
      <c r="G6" s="109"/>
    </row>
    <row r="7" spans="1:7" ht="18">
      <c r="A7" s="53"/>
      <c r="B7" s="39">
        <v>2011</v>
      </c>
      <c r="C7" s="374">
        <v>8.803571428571429</v>
      </c>
      <c r="D7" s="53"/>
      <c r="E7" s="8"/>
      <c r="F7" s="8"/>
      <c r="G7" s="109"/>
    </row>
    <row r="8" spans="1:7" ht="18">
      <c r="A8" s="53"/>
      <c r="B8" s="39">
        <v>2012</v>
      </c>
      <c r="C8" s="374">
        <v>9.04642857142857</v>
      </c>
      <c r="D8" s="53"/>
      <c r="E8" s="8"/>
      <c r="F8" s="8"/>
      <c r="G8" s="109"/>
    </row>
    <row r="9" spans="1:7" ht="18">
      <c r="A9" s="53"/>
      <c r="B9" s="39">
        <v>2013</v>
      </c>
      <c r="C9" s="374">
        <v>8.975</v>
      </c>
      <c r="D9" s="53"/>
      <c r="E9" s="8"/>
      <c r="F9" s="8"/>
      <c r="G9" s="109"/>
    </row>
    <row r="10" spans="1:6" ht="18">
      <c r="A10" s="53"/>
      <c r="B10" s="39">
        <v>2014</v>
      </c>
      <c r="C10" s="374">
        <v>8.98</v>
      </c>
      <c r="D10" s="53"/>
      <c r="E10" s="8"/>
      <c r="F10" s="8"/>
    </row>
    <row r="11" spans="1:6" ht="18">
      <c r="A11" s="53"/>
      <c r="B11" s="39">
        <v>2015</v>
      </c>
      <c r="C11" s="374">
        <v>9.203333333333333</v>
      </c>
      <c r="D11" s="53"/>
      <c r="E11" s="8"/>
      <c r="F11" s="8"/>
    </row>
    <row r="12" spans="1:3" ht="18" customHeight="1">
      <c r="A12" s="189"/>
      <c r="B12" s="39">
        <v>2016</v>
      </c>
      <c r="C12" s="369">
        <v>9.078333333333335</v>
      </c>
    </row>
    <row r="13" spans="2:3" ht="18" customHeight="1">
      <c r="B13" s="39">
        <v>2017</v>
      </c>
      <c r="C13" s="368">
        <v>9.308214285714286</v>
      </c>
    </row>
    <row r="14" spans="1:3" ht="18">
      <c r="A14" s="189"/>
      <c r="B14" s="39">
        <v>2018</v>
      </c>
      <c r="C14" s="368">
        <v>9.3259375</v>
      </c>
    </row>
    <row r="15" spans="1:3" ht="18">
      <c r="A15" s="189" t="s">
        <v>312</v>
      </c>
      <c r="B15" s="484">
        <v>2019</v>
      </c>
      <c r="C15" s="485">
        <v>9.379999999999999</v>
      </c>
    </row>
    <row r="16" spans="1:3" ht="18">
      <c r="A16" s="189"/>
      <c r="B16" s="39"/>
      <c r="C16" s="190"/>
    </row>
    <row r="17" ht="18">
      <c r="A17" s="184" t="s">
        <v>161</v>
      </c>
    </row>
    <row r="18" spans="1:4" ht="55.5" customHeight="1">
      <c r="A18" s="458" t="s">
        <v>350</v>
      </c>
      <c r="B18" s="458"/>
      <c r="C18" s="458"/>
      <c r="D18" s="458"/>
    </row>
    <row r="19" spans="1:6" ht="14.25">
      <c r="A19" s="61" t="s">
        <v>114</v>
      </c>
      <c r="E19" s="149"/>
      <c r="F19" s="124"/>
    </row>
    <row r="20" spans="5:6" ht="18">
      <c r="E20" s="139"/>
      <c r="F20" s="124"/>
    </row>
    <row r="21" ht="18">
      <c r="C21" s="190"/>
    </row>
    <row r="22" spans="2:4" ht="18">
      <c r="B22" s="457"/>
      <c r="C22" s="457"/>
      <c r="D22" s="457"/>
    </row>
    <row r="46" ht="18">
      <c r="F46" s="191"/>
    </row>
  </sheetData>
  <sheetProtection/>
  <mergeCells count="4">
    <mergeCell ref="B3:C3"/>
    <mergeCell ref="B4:C4"/>
    <mergeCell ref="B22:D22"/>
    <mergeCell ref="A18:D18"/>
  </mergeCells>
  <printOptions/>
  <pageMargins left="0.7086614173228347" right="0.7086614173228347" top="0.7480314960629921" bottom="0.7480314960629921" header="0.31496062992125984" footer="0.31496062992125984"/>
  <pageSetup fitToHeight="1" fitToWidth="1" horizontalDpi="200" verticalDpi="2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54"/>
  <sheetViews>
    <sheetView showGridLines="0" zoomScalePageLayoutView="0" workbookViewId="0" topLeftCell="A1">
      <pane ySplit="6" topLeftCell="A7" activePane="bottomLeft" state="frozen"/>
      <selection pane="topLeft" activeCell="G33" sqref="G33"/>
      <selection pane="bottomLeft" activeCell="A7" sqref="A7"/>
    </sheetView>
  </sheetViews>
  <sheetFormatPr defaultColWidth="11.421875" defaultRowHeight="15"/>
  <cols>
    <col min="1" max="2" width="11.421875" style="109" customWidth="1"/>
    <col min="3" max="6" width="12.00390625" style="109" customWidth="1"/>
    <col min="7" max="7" width="14.8515625" style="109" customWidth="1"/>
    <col min="8" max="8" width="11.421875" style="109" customWidth="1"/>
    <col min="9" max="11" width="12.00390625" style="109" customWidth="1"/>
    <col min="12" max="16384" width="11.421875" style="109" customWidth="1"/>
  </cols>
  <sheetData>
    <row r="1" spans="1:2" ht="15">
      <c r="A1" s="42"/>
      <c r="B1" s="31"/>
    </row>
    <row r="2" spans="1:2" ht="14.25">
      <c r="A2" s="31"/>
      <c r="B2" s="31"/>
    </row>
    <row r="3" spans="2:13" s="349" customFormat="1" ht="15" customHeight="1">
      <c r="B3" s="405" t="s">
        <v>46</v>
      </c>
      <c r="C3" s="405"/>
      <c r="D3" s="405"/>
      <c r="E3" s="405"/>
      <c r="F3" s="405"/>
      <c r="H3" s="10"/>
      <c r="I3" s="405" t="s">
        <v>46</v>
      </c>
      <c r="J3" s="405"/>
      <c r="K3" s="405"/>
      <c r="L3" s="405"/>
      <c r="M3" s="405"/>
    </row>
    <row r="4" spans="2:13" s="349" customFormat="1" ht="15" customHeight="1">
      <c r="B4" s="403" t="s">
        <v>432</v>
      </c>
      <c r="C4" s="403"/>
      <c r="D4" s="403"/>
      <c r="E4" s="403"/>
      <c r="F4" s="403"/>
      <c r="H4" s="10"/>
      <c r="I4" s="403" t="s">
        <v>455</v>
      </c>
      <c r="J4" s="403"/>
      <c r="K4" s="403"/>
      <c r="L4" s="403"/>
      <c r="M4" s="403"/>
    </row>
    <row r="5" spans="2:13" ht="18">
      <c r="B5" s="403" t="s">
        <v>378</v>
      </c>
      <c r="C5" s="403"/>
      <c r="D5" s="403"/>
      <c r="E5" s="403"/>
      <c r="F5" s="403"/>
      <c r="G5" s="349"/>
      <c r="H5" s="10"/>
      <c r="I5" s="403" t="s">
        <v>378</v>
      </c>
      <c r="J5" s="403"/>
      <c r="K5" s="403"/>
      <c r="L5" s="403"/>
      <c r="M5" s="403"/>
    </row>
    <row r="6" spans="2:13" ht="18">
      <c r="B6" s="346" t="s">
        <v>0</v>
      </c>
      <c r="C6" s="346" t="s">
        <v>84</v>
      </c>
      <c r="D6" s="346" t="s">
        <v>85</v>
      </c>
      <c r="E6" s="346" t="s">
        <v>86</v>
      </c>
      <c r="F6" s="346" t="s">
        <v>16</v>
      </c>
      <c r="H6" s="8"/>
      <c r="I6" s="346" t="s">
        <v>0</v>
      </c>
      <c r="J6" s="346" t="s">
        <v>84</v>
      </c>
      <c r="K6" s="346" t="s">
        <v>85</v>
      </c>
      <c r="L6" s="346" t="s">
        <v>86</v>
      </c>
      <c r="M6" s="346" t="s">
        <v>16</v>
      </c>
    </row>
    <row r="7" spans="2:13" ht="18">
      <c r="B7" s="183">
        <v>2003</v>
      </c>
      <c r="C7" s="370">
        <v>53.666666666666664</v>
      </c>
      <c r="D7" s="370">
        <v>23</v>
      </c>
      <c r="E7" s="187">
        <v>22</v>
      </c>
      <c r="F7" s="187">
        <f>SUM(C7:E7)</f>
        <v>98.66666666666666</v>
      </c>
      <c r="G7" s="184"/>
      <c r="H7" s="23"/>
      <c r="I7" s="183"/>
      <c r="J7" s="29"/>
      <c r="K7" s="29"/>
      <c r="L7" s="30"/>
      <c r="M7" s="30"/>
    </row>
    <row r="8" spans="2:13" ht="18">
      <c r="B8" s="183">
        <v>2004</v>
      </c>
      <c r="C8" s="370">
        <v>63.666666666666664</v>
      </c>
      <c r="D8" s="370">
        <v>20.833333333333332</v>
      </c>
      <c r="E8" s="187">
        <v>14.333333333333334</v>
      </c>
      <c r="F8" s="187">
        <f aca="true" t="shared" si="0" ref="F8:F18">SUM(C8:E8)</f>
        <v>98.83333333333333</v>
      </c>
      <c r="G8" s="184"/>
      <c r="H8" s="23"/>
      <c r="I8" s="183"/>
      <c r="J8" s="29"/>
      <c r="K8" s="29"/>
      <c r="L8" s="30"/>
      <c r="M8" s="30"/>
    </row>
    <row r="9" spans="2:13" ht="18">
      <c r="B9" s="183">
        <v>2005</v>
      </c>
      <c r="C9" s="370">
        <v>74.5</v>
      </c>
      <c r="D9" s="370">
        <v>15</v>
      </c>
      <c r="E9" s="187">
        <v>10</v>
      </c>
      <c r="F9" s="187">
        <f t="shared" si="0"/>
        <v>99.5</v>
      </c>
      <c r="G9" s="184"/>
      <c r="H9" s="23"/>
      <c r="I9" s="183">
        <v>2005</v>
      </c>
      <c r="J9" s="185">
        <v>73</v>
      </c>
      <c r="K9" s="185">
        <v>13</v>
      </c>
      <c r="L9" s="185">
        <v>13</v>
      </c>
      <c r="M9" s="30">
        <f aca="true" t="shared" si="1" ref="M9:M18">SUM(J9:L9)</f>
        <v>99</v>
      </c>
    </row>
    <row r="10" spans="2:13" ht="18">
      <c r="B10" s="183">
        <v>2006</v>
      </c>
      <c r="C10" s="370">
        <v>80</v>
      </c>
      <c r="D10" s="370">
        <v>11.25</v>
      </c>
      <c r="E10" s="187">
        <v>8.5</v>
      </c>
      <c r="F10" s="187">
        <f t="shared" si="0"/>
        <v>99.75</v>
      </c>
      <c r="G10" s="184"/>
      <c r="H10" s="23"/>
      <c r="I10" s="183">
        <v>2006</v>
      </c>
      <c r="J10" s="185">
        <v>76</v>
      </c>
      <c r="K10" s="185">
        <v>14</v>
      </c>
      <c r="L10" s="185">
        <v>9</v>
      </c>
      <c r="M10" s="186">
        <f>SUM(J10:L10)</f>
        <v>99</v>
      </c>
    </row>
    <row r="11" spans="2:13" ht="18">
      <c r="B11" s="183">
        <v>2007</v>
      </c>
      <c r="C11" s="370">
        <v>83.75</v>
      </c>
      <c r="D11" s="370">
        <v>10.75</v>
      </c>
      <c r="E11" s="187">
        <v>5.5</v>
      </c>
      <c r="F11" s="187">
        <f t="shared" si="0"/>
        <v>100</v>
      </c>
      <c r="G11" s="184"/>
      <c r="H11" s="23"/>
      <c r="I11" s="183">
        <v>2007</v>
      </c>
      <c r="J11" s="185">
        <v>80</v>
      </c>
      <c r="K11" s="185">
        <v>11</v>
      </c>
      <c r="L11" s="185">
        <v>9</v>
      </c>
      <c r="M11" s="186">
        <f>SUM(J11:L11)</f>
        <v>100</v>
      </c>
    </row>
    <row r="12" spans="2:13" ht="18">
      <c r="B12" s="183">
        <v>2008</v>
      </c>
      <c r="C12" s="370">
        <v>84</v>
      </c>
      <c r="D12" s="370">
        <v>10.25</v>
      </c>
      <c r="E12" s="187">
        <v>5.75</v>
      </c>
      <c r="F12" s="187">
        <f t="shared" si="0"/>
        <v>100</v>
      </c>
      <c r="G12" s="184"/>
      <c r="H12" s="23"/>
      <c r="I12" s="183">
        <v>2008</v>
      </c>
      <c r="J12" s="185">
        <v>81</v>
      </c>
      <c r="K12" s="185">
        <v>10</v>
      </c>
      <c r="L12" s="185">
        <v>8</v>
      </c>
      <c r="M12" s="30">
        <f t="shared" si="1"/>
        <v>99</v>
      </c>
    </row>
    <row r="13" spans="2:13" ht="18">
      <c r="B13" s="183">
        <v>2009</v>
      </c>
      <c r="C13" s="370">
        <v>81.5</v>
      </c>
      <c r="D13" s="370">
        <v>12.25</v>
      </c>
      <c r="E13" s="187">
        <v>6.25</v>
      </c>
      <c r="F13" s="187">
        <f t="shared" si="0"/>
        <v>100</v>
      </c>
      <c r="G13" s="184"/>
      <c r="H13" s="23"/>
      <c r="I13" s="183">
        <v>2009</v>
      </c>
      <c r="J13" s="185">
        <v>86</v>
      </c>
      <c r="K13" s="185">
        <v>8</v>
      </c>
      <c r="L13" s="185">
        <v>6</v>
      </c>
      <c r="M13" s="30">
        <f t="shared" si="1"/>
        <v>100</v>
      </c>
    </row>
    <row r="14" spans="2:13" ht="18">
      <c r="B14" s="183">
        <v>2010</v>
      </c>
      <c r="C14" s="370">
        <v>77.25</v>
      </c>
      <c r="D14" s="370">
        <v>13.25</v>
      </c>
      <c r="E14" s="187">
        <v>9</v>
      </c>
      <c r="F14" s="187">
        <f t="shared" si="0"/>
        <v>99.5</v>
      </c>
      <c r="G14" s="184"/>
      <c r="H14" s="23"/>
      <c r="I14" s="183">
        <v>2010</v>
      </c>
      <c r="J14" s="185">
        <v>78</v>
      </c>
      <c r="K14" s="185">
        <v>13</v>
      </c>
      <c r="L14" s="185">
        <v>9</v>
      </c>
      <c r="M14" s="30">
        <f t="shared" si="1"/>
        <v>100</v>
      </c>
    </row>
    <row r="15" spans="2:13" ht="18">
      <c r="B15" s="183">
        <v>2011</v>
      </c>
      <c r="C15" s="370">
        <v>77</v>
      </c>
      <c r="D15" s="370">
        <v>13.25</v>
      </c>
      <c r="E15" s="187">
        <v>9.25</v>
      </c>
      <c r="F15" s="187">
        <f t="shared" si="0"/>
        <v>99.5</v>
      </c>
      <c r="G15" s="184"/>
      <c r="H15" s="23"/>
      <c r="I15" s="183">
        <v>2011</v>
      </c>
      <c r="J15" s="185">
        <v>77.6</v>
      </c>
      <c r="K15" s="185">
        <v>13</v>
      </c>
      <c r="L15" s="185">
        <v>8.8</v>
      </c>
      <c r="M15" s="30">
        <f t="shared" si="1"/>
        <v>99.39999999999999</v>
      </c>
    </row>
    <row r="16" spans="2:13" ht="18">
      <c r="B16" s="183">
        <v>2012</v>
      </c>
      <c r="C16" s="370">
        <v>79</v>
      </c>
      <c r="D16" s="370">
        <v>11</v>
      </c>
      <c r="E16" s="187">
        <v>8</v>
      </c>
      <c r="F16" s="187">
        <f t="shared" si="0"/>
        <v>98</v>
      </c>
      <c r="G16" s="184"/>
      <c r="H16" s="23"/>
      <c r="I16" s="183">
        <v>2012</v>
      </c>
      <c r="J16" s="185">
        <v>79</v>
      </c>
      <c r="K16" s="185">
        <v>12</v>
      </c>
      <c r="L16" s="185">
        <v>8</v>
      </c>
      <c r="M16" s="30">
        <f t="shared" si="1"/>
        <v>99</v>
      </c>
    </row>
    <row r="17" spans="2:13" ht="18">
      <c r="B17" s="183">
        <v>2013</v>
      </c>
      <c r="C17" s="370">
        <v>81.25</v>
      </c>
      <c r="D17" s="370">
        <v>9.5</v>
      </c>
      <c r="E17" s="187">
        <v>8.5</v>
      </c>
      <c r="F17" s="187">
        <f t="shared" si="0"/>
        <v>99.25</v>
      </c>
      <c r="G17" s="184"/>
      <c r="H17" s="23"/>
      <c r="I17" s="183">
        <v>2013</v>
      </c>
      <c r="J17" s="185">
        <v>85</v>
      </c>
      <c r="K17" s="185">
        <v>8</v>
      </c>
      <c r="L17" s="185">
        <v>7</v>
      </c>
      <c r="M17" s="30">
        <f t="shared" si="1"/>
        <v>100</v>
      </c>
    </row>
    <row r="18" spans="2:13" ht="18">
      <c r="B18" s="183">
        <v>2014</v>
      </c>
      <c r="C18" s="370">
        <v>67.25</v>
      </c>
      <c r="D18" s="370">
        <v>14.5</v>
      </c>
      <c r="E18" s="187">
        <v>16.5</v>
      </c>
      <c r="F18" s="187">
        <f t="shared" si="0"/>
        <v>98.25</v>
      </c>
      <c r="G18" s="184"/>
      <c r="H18" s="23"/>
      <c r="I18" s="183">
        <v>2014</v>
      </c>
      <c r="J18" s="185">
        <v>59</v>
      </c>
      <c r="K18" s="185">
        <v>21</v>
      </c>
      <c r="L18" s="185">
        <v>18</v>
      </c>
      <c r="M18" s="30">
        <f t="shared" si="1"/>
        <v>98</v>
      </c>
    </row>
    <row r="19" spans="2:13" ht="18">
      <c r="B19" s="183">
        <v>2015</v>
      </c>
      <c r="C19" s="370">
        <v>75.75</v>
      </c>
      <c r="D19" s="371">
        <v>11.25</v>
      </c>
      <c r="E19" s="372">
        <v>12</v>
      </c>
      <c r="F19" s="187">
        <f>SUM(C19:E19)</f>
        <v>99</v>
      </c>
      <c r="G19" s="184"/>
      <c r="H19" s="23"/>
      <c r="I19" s="183">
        <v>2015</v>
      </c>
      <c r="J19" s="185">
        <v>72</v>
      </c>
      <c r="K19" s="185">
        <v>11</v>
      </c>
      <c r="L19" s="185">
        <v>16</v>
      </c>
      <c r="M19" s="30">
        <f>SUM(J19:L19)</f>
        <v>99</v>
      </c>
    </row>
    <row r="20" spans="2:13" ht="18">
      <c r="B20" s="183">
        <v>2016</v>
      </c>
      <c r="C20" s="373">
        <v>76.75</v>
      </c>
      <c r="D20" s="373">
        <v>12</v>
      </c>
      <c r="E20" s="373">
        <v>10.25</v>
      </c>
      <c r="F20" s="187">
        <f>SUM(C20:E20)</f>
        <v>99</v>
      </c>
      <c r="G20" s="184"/>
      <c r="H20" s="23"/>
      <c r="I20" s="183">
        <v>2016</v>
      </c>
      <c r="J20" s="185">
        <v>73</v>
      </c>
      <c r="K20" s="185">
        <v>13</v>
      </c>
      <c r="L20" s="185">
        <v>13</v>
      </c>
      <c r="M20" s="30">
        <f>SUM(J20:L20)</f>
        <v>99</v>
      </c>
    </row>
    <row r="21" spans="2:13" ht="18">
      <c r="B21" s="183">
        <v>2017</v>
      </c>
      <c r="C21" s="370">
        <v>76.25</v>
      </c>
      <c r="D21" s="370">
        <v>11</v>
      </c>
      <c r="E21" s="187">
        <v>11.5</v>
      </c>
      <c r="F21" s="187">
        <f>SUM(C21:E21)</f>
        <v>98.75</v>
      </c>
      <c r="G21" s="184"/>
      <c r="H21" s="8"/>
      <c r="I21" s="183">
        <v>2017</v>
      </c>
      <c r="J21" s="185">
        <v>77</v>
      </c>
      <c r="K21" s="185">
        <v>10</v>
      </c>
      <c r="L21" s="185">
        <v>11</v>
      </c>
      <c r="M21" s="30">
        <f>SUM(J21:L21)</f>
        <v>98</v>
      </c>
    </row>
    <row r="22" spans="2:13" ht="18">
      <c r="B22" s="479">
        <v>2018</v>
      </c>
      <c r="C22" s="482">
        <v>80.5</v>
      </c>
      <c r="D22" s="482">
        <v>10</v>
      </c>
      <c r="E22" s="483">
        <v>9.25</v>
      </c>
      <c r="F22" s="483">
        <f>SUM(C22:E22)</f>
        <v>99.75</v>
      </c>
      <c r="G22" s="184"/>
      <c r="H22" s="8"/>
      <c r="I22" s="183">
        <v>2018</v>
      </c>
      <c r="J22" s="29">
        <v>82</v>
      </c>
      <c r="K22" s="29">
        <v>11</v>
      </c>
      <c r="L22" s="30">
        <v>7</v>
      </c>
      <c r="M22" s="30">
        <f>SUM(J22:L22)</f>
        <v>100</v>
      </c>
    </row>
    <row r="23" spans="4:13" ht="18">
      <c r="D23" s="183"/>
      <c r="E23" s="188"/>
      <c r="F23" s="188"/>
      <c r="H23" s="8"/>
      <c r="I23" s="479">
        <v>2019</v>
      </c>
      <c r="J23" s="480">
        <v>84</v>
      </c>
      <c r="K23" s="480">
        <v>7</v>
      </c>
      <c r="L23" s="481">
        <v>9</v>
      </c>
      <c r="M23" s="481">
        <f>SUM(J23:L23)</f>
        <v>100</v>
      </c>
    </row>
    <row r="24" spans="8:12" ht="18">
      <c r="H24" s="8"/>
      <c r="I24" s="8"/>
      <c r="J24" s="185"/>
      <c r="K24" s="185"/>
      <c r="L24" s="185"/>
    </row>
    <row r="25" spans="2:12" ht="18">
      <c r="B25" s="61" t="s">
        <v>161</v>
      </c>
      <c r="H25" s="8"/>
      <c r="I25" s="61" t="s">
        <v>161</v>
      </c>
      <c r="J25" s="185"/>
      <c r="K25" s="185"/>
      <c r="L25" s="185"/>
    </row>
    <row r="26" spans="2:12" ht="18">
      <c r="B26" s="61" t="s">
        <v>242</v>
      </c>
      <c r="H26" s="8"/>
      <c r="I26" s="61" t="s">
        <v>242</v>
      </c>
      <c r="J26" s="185"/>
      <c r="K26" s="185"/>
      <c r="L26" s="185"/>
    </row>
    <row r="27" spans="1:12" ht="14.25">
      <c r="A27" s="24"/>
      <c r="B27" s="61" t="s">
        <v>114</v>
      </c>
      <c r="H27" s="8"/>
      <c r="I27" s="61" t="s">
        <v>114</v>
      </c>
      <c r="J27" s="185"/>
      <c r="K27" s="185"/>
      <c r="L27" s="185"/>
    </row>
    <row r="28" spans="1:12" ht="14.25">
      <c r="A28" s="24"/>
      <c r="B28" s="134"/>
      <c r="H28" s="8"/>
      <c r="I28" s="8"/>
      <c r="J28" s="8"/>
      <c r="K28" s="8"/>
      <c r="L28" s="8"/>
    </row>
    <row r="29" spans="2:3" ht="18">
      <c r="B29" s="134"/>
      <c r="C29" s="183"/>
    </row>
    <row r="54" ht="18">
      <c r="F54" s="116"/>
    </row>
  </sheetData>
  <sheetProtection/>
  <mergeCells count="6">
    <mergeCell ref="B3:F3"/>
    <mergeCell ref="B4:F4"/>
    <mergeCell ref="I3:M3"/>
    <mergeCell ref="I4:M4"/>
    <mergeCell ref="B5:F5"/>
    <mergeCell ref="I5:M5"/>
  </mergeCells>
  <printOptions/>
  <pageMargins left="0.7086614173228347" right="0.7086614173228347" top="0.7480314960629921" bottom="0.7480314960629921" header="0.31496062992125984" footer="0.31496062992125984"/>
  <pageSetup fitToHeight="1" fitToWidth="1" horizontalDpi="600" verticalDpi="600" orientation="portrait" scale="62" r:id="rId2"/>
  <ignoredErrors>
    <ignoredError sqref="F7:F19 M9:M10 M11:M20 F20:F22 M21:M23"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zoomScalePageLayoutView="0" workbookViewId="0" topLeftCell="A1">
      <pane ySplit="6" topLeftCell="A7" activePane="bottomLeft" state="frozen"/>
      <selection pane="topLeft" activeCell="G33" sqref="G33"/>
      <selection pane="bottomLeft" activeCell="A1" sqref="A1"/>
    </sheetView>
  </sheetViews>
  <sheetFormatPr defaultColWidth="11.421875" defaultRowHeight="15"/>
  <cols>
    <col min="1" max="1" width="11.421875" style="44" customWidth="1"/>
    <col min="2" max="2" width="9.8515625" style="50" customWidth="1"/>
    <col min="3" max="4" width="18.421875" style="44" customWidth="1"/>
    <col min="5" max="5" width="5.421875" style="44" customWidth="1"/>
    <col min="6" max="6" width="11.421875" style="44" customWidth="1"/>
    <col min="7" max="7" width="16.140625" style="44" customWidth="1"/>
    <col min="8" max="8" width="16.8515625" style="44" customWidth="1"/>
    <col min="9" max="9" width="5.421875" style="44" customWidth="1"/>
    <col min="10" max="10" width="11.421875" style="44" customWidth="1"/>
    <col min="11" max="11" width="16.140625" style="44" customWidth="1"/>
    <col min="12" max="12" width="16.8515625" style="44" customWidth="1"/>
    <col min="13" max="13" width="5.421875" style="44" customWidth="1"/>
    <col min="14" max="14" width="11.421875" style="44" customWidth="1"/>
    <col min="15" max="15" width="16.140625" style="44" customWidth="1"/>
    <col min="16" max="16" width="16.8515625" style="44" customWidth="1"/>
    <col min="17" max="16384" width="11.421875" style="44" customWidth="1"/>
  </cols>
  <sheetData>
    <row r="1" spans="1:2" ht="15">
      <c r="A1" s="42"/>
      <c r="B1" s="43"/>
    </row>
    <row r="2" spans="1:16" ht="14.25">
      <c r="A2" s="45"/>
      <c r="B2" s="43"/>
      <c r="J2" s="8"/>
      <c r="K2" s="8"/>
      <c r="L2" s="8"/>
      <c r="M2" s="8"/>
      <c r="N2" s="8"/>
      <c r="O2" s="8"/>
      <c r="P2" s="8"/>
    </row>
    <row r="3" spans="2:16" ht="15" customHeight="1">
      <c r="B3" s="402" t="s">
        <v>171</v>
      </c>
      <c r="C3" s="402"/>
      <c r="D3" s="402"/>
      <c r="E3" s="46"/>
      <c r="F3" s="402" t="s">
        <v>171</v>
      </c>
      <c r="G3" s="402"/>
      <c r="H3" s="402"/>
      <c r="I3" s="50"/>
      <c r="J3" s="402" t="s">
        <v>171</v>
      </c>
      <c r="K3" s="402"/>
      <c r="L3" s="402"/>
      <c r="M3" s="8"/>
      <c r="N3" s="8"/>
      <c r="O3" s="8"/>
      <c r="P3" s="8"/>
    </row>
    <row r="4" spans="2:16" s="311" customFormat="1" ht="13.5" customHeight="1">
      <c r="B4" s="403" t="s">
        <v>423</v>
      </c>
      <c r="C4" s="403"/>
      <c r="D4" s="403"/>
      <c r="E4" s="47"/>
      <c r="F4" s="404" t="s">
        <v>301</v>
      </c>
      <c r="G4" s="404"/>
      <c r="H4" s="404"/>
      <c r="I4" s="312"/>
      <c r="J4" s="404" t="s">
        <v>360</v>
      </c>
      <c r="K4" s="404"/>
      <c r="L4" s="404"/>
      <c r="M4" s="254"/>
      <c r="N4" s="254"/>
      <c r="O4" s="254"/>
      <c r="P4" s="254"/>
    </row>
    <row r="5" spans="2:16" s="311" customFormat="1" ht="13.5" customHeight="1">
      <c r="B5" s="387"/>
      <c r="C5" s="387" t="s">
        <v>76</v>
      </c>
      <c r="D5" s="387" t="s">
        <v>172</v>
      </c>
      <c r="E5" s="47"/>
      <c r="F5" s="388"/>
      <c r="G5" s="387" t="s">
        <v>76</v>
      </c>
      <c r="H5" s="387" t="s">
        <v>172</v>
      </c>
      <c r="I5" s="312"/>
      <c r="J5" s="388"/>
      <c r="K5" s="387" t="s">
        <v>76</v>
      </c>
      <c r="L5" s="387" t="s">
        <v>172</v>
      </c>
      <c r="M5" s="254"/>
      <c r="N5" s="254"/>
      <c r="O5" s="254"/>
      <c r="P5" s="254"/>
    </row>
    <row r="6" spans="2:16" ht="30" customHeight="1">
      <c r="B6" s="386" t="s">
        <v>170</v>
      </c>
      <c r="C6" s="304" t="s">
        <v>63</v>
      </c>
      <c r="D6" s="305" t="s">
        <v>65</v>
      </c>
      <c r="E6" s="302"/>
      <c r="F6" s="386" t="s">
        <v>170</v>
      </c>
      <c r="G6" s="304" t="s">
        <v>63</v>
      </c>
      <c r="H6" s="305" t="s">
        <v>259</v>
      </c>
      <c r="I6" s="303"/>
      <c r="J6" s="386" t="s">
        <v>170</v>
      </c>
      <c r="K6" s="304" t="s">
        <v>63</v>
      </c>
      <c r="L6" s="305" t="s">
        <v>259</v>
      </c>
      <c r="M6" s="8"/>
      <c r="N6" s="8"/>
      <c r="O6" s="8"/>
      <c r="P6" s="8"/>
    </row>
    <row r="7" spans="2:16" ht="18">
      <c r="B7" s="47">
        <v>2011</v>
      </c>
      <c r="C7" s="48">
        <v>22379</v>
      </c>
      <c r="D7" s="49">
        <v>258.1</v>
      </c>
      <c r="E7" s="46"/>
      <c r="F7" s="47">
        <v>2011</v>
      </c>
      <c r="G7" s="48">
        <v>22379</v>
      </c>
      <c r="H7" s="49">
        <v>1391.3436599999998</v>
      </c>
      <c r="J7" s="47">
        <v>2011</v>
      </c>
      <c r="K7" s="48">
        <v>332315</v>
      </c>
      <c r="L7" s="49">
        <v>2915.7110329999996</v>
      </c>
      <c r="M7" s="8"/>
      <c r="N7" s="8"/>
      <c r="O7" s="8"/>
      <c r="P7" s="8"/>
    </row>
    <row r="8" spans="2:16" ht="18">
      <c r="B8" s="47">
        <v>2012</v>
      </c>
      <c r="C8" s="48">
        <v>41987</v>
      </c>
      <c r="D8" s="49">
        <v>896.235267</v>
      </c>
      <c r="E8" s="46"/>
      <c r="F8" s="47" t="s">
        <v>236</v>
      </c>
      <c r="G8" s="48">
        <v>374302</v>
      </c>
      <c r="H8" s="49">
        <v>3811.9462999999996</v>
      </c>
      <c r="J8" s="47" t="s">
        <v>236</v>
      </c>
      <c r="K8" s="48">
        <v>545809</v>
      </c>
      <c r="L8" s="49">
        <v>5897.397015</v>
      </c>
      <c r="M8" s="8"/>
      <c r="N8" s="8"/>
      <c r="O8" s="8"/>
      <c r="P8" s="8"/>
    </row>
    <row r="9" spans="2:16" ht="18">
      <c r="B9" s="47">
        <v>2013</v>
      </c>
      <c r="C9" s="48">
        <v>69012</v>
      </c>
      <c r="D9" s="49">
        <v>787.517945</v>
      </c>
      <c r="E9" s="46"/>
      <c r="F9" s="47" t="s">
        <v>246</v>
      </c>
      <c r="G9" s="48">
        <v>614821</v>
      </c>
      <c r="H9" s="49">
        <v>6684.91496</v>
      </c>
      <c r="J9" s="47" t="s">
        <v>246</v>
      </c>
      <c r="K9" s="48">
        <v>918724</v>
      </c>
      <c r="L9" s="49">
        <v>9662.427140999998</v>
      </c>
      <c r="M9" s="8"/>
      <c r="N9" s="8"/>
      <c r="O9" s="8"/>
      <c r="P9" s="8"/>
    </row>
    <row r="10" spans="2:16" ht="18">
      <c r="B10" s="47">
        <v>2014</v>
      </c>
      <c r="C10" s="48">
        <v>1283236</v>
      </c>
      <c r="D10" s="49">
        <v>1308.889061</v>
      </c>
      <c r="E10" s="46"/>
      <c r="F10" s="47" t="s">
        <v>247</v>
      </c>
      <c r="G10" s="48">
        <v>2201960</v>
      </c>
      <c r="H10" s="49">
        <v>10971.316201999998</v>
      </c>
      <c r="J10" s="47" t="s">
        <v>247</v>
      </c>
      <c r="K10" s="48">
        <v>4271152</v>
      </c>
      <c r="L10" s="49">
        <v>14799.965025999996</v>
      </c>
      <c r="M10" s="8"/>
      <c r="N10" s="8"/>
      <c r="O10" s="8"/>
      <c r="P10" s="8"/>
    </row>
    <row r="11" spans="2:16" ht="18">
      <c r="B11" s="47">
        <v>2015</v>
      </c>
      <c r="C11" s="48">
        <v>366391</v>
      </c>
      <c r="D11" s="49">
        <v>1298.522016</v>
      </c>
      <c r="E11" s="46"/>
      <c r="F11" s="47" t="s">
        <v>248</v>
      </c>
      <c r="G11" s="48">
        <v>4637543</v>
      </c>
      <c r="H11" s="49">
        <v>16098.487041999995</v>
      </c>
      <c r="J11" s="47" t="s">
        <v>248</v>
      </c>
      <c r="K11" s="48">
        <v>5423082</v>
      </c>
      <c r="L11" s="49">
        <v>20582.087389999993</v>
      </c>
      <c r="M11" s="8"/>
      <c r="N11" s="8"/>
      <c r="O11" s="8"/>
      <c r="P11" s="8"/>
    </row>
    <row r="12" spans="2:16" ht="18">
      <c r="B12" s="47">
        <v>2016</v>
      </c>
      <c r="C12" s="48">
        <v>242086</v>
      </c>
      <c r="D12" s="49">
        <v>1488.611246</v>
      </c>
      <c r="E12" s="46"/>
      <c r="F12" s="47" t="s">
        <v>302</v>
      </c>
      <c r="G12" s="48">
        <v>5665168</v>
      </c>
      <c r="H12" s="49">
        <v>22070.698635999994</v>
      </c>
      <c r="J12" s="47" t="s">
        <v>302</v>
      </c>
      <c r="K12" s="48">
        <v>6410237</v>
      </c>
      <c r="L12" s="49">
        <v>26724.579322999994</v>
      </c>
      <c r="M12" s="8"/>
      <c r="N12" s="8"/>
      <c r="O12" s="8"/>
      <c r="P12" s="8"/>
    </row>
    <row r="13" spans="2:16" ht="18">
      <c r="B13" s="47">
        <v>2017</v>
      </c>
      <c r="C13" s="48">
        <v>223674</v>
      </c>
      <c r="D13" s="49">
        <v>1551.157761</v>
      </c>
      <c r="F13" s="47" t="s">
        <v>315</v>
      </c>
      <c r="G13" s="48">
        <v>6633911</v>
      </c>
      <c r="H13" s="49">
        <v>28275.737083999993</v>
      </c>
      <c r="J13" s="47" t="s">
        <v>315</v>
      </c>
      <c r="K13" s="48">
        <v>7297302</v>
      </c>
      <c r="L13" s="49">
        <v>33242.10489199999</v>
      </c>
      <c r="M13" s="8"/>
      <c r="N13" s="8"/>
      <c r="O13" s="8"/>
      <c r="P13" s="8"/>
    </row>
    <row r="14" spans="2:16" ht="18">
      <c r="B14" s="47">
        <v>2018</v>
      </c>
      <c r="C14" s="48">
        <v>210496</v>
      </c>
      <c r="D14" s="49">
        <v>1546.256216</v>
      </c>
      <c r="F14" s="47" t="s">
        <v>349</v>
      </c>
      <c r="G14" s="48">
        <v>7507798</v>
      </c>
      <c r="H14" s="49">
        <v>34788.36110799998</v>
      </c>
      <c r="J14" s="539" t="s">
        <v>349</v>
      </c>
      <c r="K14" s="540">
        <v>8142010</v>
      </c>
      <c r="L14" s="541">
        <v>40170.111844999985</v>
      </c>
      <c r="M14" s="8"/>
      <c r="N14" s="8"/>
      <c r="O14" s="8"/>
      <c r="P14" s="8"/>
    </row>
    <row r="15" spans="2:16" ht="18">
      <c r="B15" s="539">
        <v>2019</v>
      </c>
      <c r="C15" s="540">
        <v>191011</v>
      </c>
      <c r="D15" s="541">
        <v>1864.597279</v>
      </c>
      <c r="F15" s="539" t="s">
        <v>413</v>
      </c>
      <c r="G15" s="540">
        <v>8333021</v>
      </c>
      <c r="H15" s="541">
        <v>42034.70912399998</v>
      </c>
      <c r="K15" s="51"/>
      <c r="M15" s="8"/>
      <c r="N15" s="8"/>
      <c r="O15" s="8"/>
      <c r="P15" s="8"/>
    </row>
    <row r="16" spans="7:16" ht="18">
      <c r="G16" s="48"/>
      <c r="H16" s="49"/>
      <c r="K16" s="51"/>
      <c r="M16" s="8"/>
      <c r="N16" s="8"/>
      <c r="O16" s="8"/>
      <c r="P16" s="8"/>
    </row>
    <row r="17" spans="2:16" ht="18">
      <c r="B17" s="52" t="s">
        <v>161</v>
      </c>
      <c r="F17" s="52" t="s">
        <v>161</v>
      </c>
      <c r="G17" s="51"/>
      <c r="J17" s="52" t="s">
        <v>161</v>
      </c>
      <c r="M17" s="8"/>
      <c r="N17" s="8"/>
      <c r="O17" s="8"/>
      <c r="P17" s="8"/>
    </row>
    <row r="18" spans="2:16" ht="18">
      <c r="B18" s="52" t="s">
        <v>114</v>
      </c>
      <c r="F18" s="44" t="s">
        <v>362</v>
      </c>
      <c r="G18" s="51"/>
      <c r="J18" s="44" t="s">
        <v>362</v>
      </c>
      <c r="K18" s="8"/>
      <c r="L18" s="8"/>
      <c r="M18" s="8"/>
      <c r="N18" s="8"/>
      <c r="O18" s="8"/>
      <c r="P18" s="8"/>
    </row>
    <row r="19" spans="6:16" ht="18">
      <c r="F19" s="44" t="s">
        <v>361</v>
      </c>
      <c r="J19" s="44" t="s">
        <v>361</v>
      </c>
      <c r="K19" s="8"/>
      <c r="L19" s="8"/>
      <c r="M19" s="8"/>
      <c r="N19" s="8"/>
      <c r="O19" s="8"/>
      <c r="P19" s="8"/>
    </row>
    <row r="20" spans="6:16" ht="18">
      <c r="F20" s="52" t="s">
        <v>114</v>
      </c>
      <c r="J20" s="52" t="s">
        <v>114</v>
      </c>
      <c r="K20" s="8"/>
      <c r="L20" s="8"/>
      <c r="M20" s="8"/>
      <c r="N20" s="8"/>
      <c r="O20" s="8"/>
      <c r="P20" s="8"/>
    </row>
    <row r="21" spans="10:16" ht="18">
      <c r="J21" s="8"/>
      <c r="K21" s="8"/>
      <c r="L21" s="8"/>
      <c r="M21" s="8"/>
      <c r="N21" s="8"/>
      <c r="O21" s="8"/>
      <c r="P21" s="8"/>
    </row>
  </sheetData>
  <sheetProtection/>
  <mergeCells count="6">
    <mergeCell ref="J3:L3"/>
    <mergeCell ref="B3:D3"/>
    <mergeCell ref="F3:H3"/>
    <mergeCell ref="B4:D4"/>
    <mergeCell ref="F4:H4"/>
    <mergeCell ref="J4:L4"/>
  </mergeCells>
  <printOptions/>
  <pageMargins left="0.7480314960629921" right="0.2362204724409449" top="0.3937007874015748" bottom="0.5905511811023623" header="0" footer="0"/>
  <pageSetup fitToHeight="1" fitToWidth="1" horizontalDpi="600" verticalDpi="600" orientation="landscape" scale="91"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J57"/>
  <sheetViews>
    <sheetView showGridLines="0" zoomScalePageLayoutView="0" workbookViewId="0" topLeftCell="A1">
      <selection activeCell="A1" sqref="A1:G57"/>
    </sheetView>
  </sheetViews>
  <sheetFormatPr defaultColWidth="11.421875" defaultRowHeight="15"/>
  <cols>
    <col min="1" max="1" width="11.421875" style="27" customWidth="1"/>
    <col min="2" max="2" width="33.140625" style="27" customWidth="1"/>
    <col min="3" max="3" width="15.7109375" style="27" customWidth="1"/>
    <col min="4" max="4" width="13.8515625" style="27" customWidth="1"/>
    <col min="5" max="5" width="13.8515625" style="27" bestFit="1" customWidth="1"/>
    <col min="6" max="6" width="12.140625" style="27" customWidth="1"/>
    <col min="7" max="7" width="17.00390625" style="27" customWidth="1"/>
    <col min="8" max="16384" width="11.421875" style="27" customWidth="1"/>
  </cols>
  <sheetData>
    <row r="1" spans="1:2" ht="15">
      <c r="A1" s="42"/>
      <c r="B1" s="154"/>
    </row>
    <row r="2" spans="1:2" ht="12">
      <c r="A2" s="155"/>
      <c r="B2" s="154"/>
    </row>
    <row r="3" spans="1:7" s="351" customFormat="1" ht="13.5">
      <c r="A3" s="353"/>
      <c r="B3" s="460" t="s">
        <v>110</v>
      </c>
      <c r="C3" s="460"/>
      <c r="D3" s="460"/>
      <c r="E3" s="460"/>
      <c r="F3" s="460"/>
      <c r="G3" s="460"/>
    </row>
    <row r="4" spans="1:7" s="351" customFormat="1" ht="13.5">
      <c r="A4" s="353"/>
      <c r="B4" s="460" t="s">
        <v>346</v>
      </c>
      <c r="C4" s="460"/>
      <c r="D4" s="460"/>
      <c r="E4" s="460"/>
      <c r="F4" s="460"/>
      <c r="G4" s="460"/>
    </row>
    <row r="5" spans="2:7" s="352" customFormat="1" ht="13.5">
      <c r="B5" s="460" t="s">
        <v>135</v>
      </c>
      <c r="C5" s="460"/>
      <c r="D5" s="460"/>
      <c r="E5" s="460"/>
      <c r="F5" s="460"/>
      <c r="G5" s="460"/>
    </row>
    <row r="6" spans="2:7" s="351" customFormat="1" ht="13.5">
      <c r="B6" s="462" t="s">
        <v>431</v>
      </c>
      <c r="C6" s="462"/>
      <c r="D6" s="462"/>
      <c r="E6" s="462"/>
      <c r="F6" s="462"/>
      <c r="G6" s="462"/>
    </row>
    <row r="7" spans="2:7" s="351" customFormat="1" ht="13.5">
      <c r="B7" s="462" t="s">
        <v>79</v>
      </c>
      <c r="C7" s="462"/>
      <c r="D7" s="462"/>
      <c r="E7" s="462"/>
      <c r="F7" s="462"/>
      <c r="G7" s="462"/>
    </row>
    <row r="8" spans="2:7" s="28" customFormat="1" ht="13.5">
      <c r="B8" s="463" t="s">
        <v>7</v>
      </c>
      <c r="C8" s="354" t="s">
        <v>343</v>
      </c>
      <c r="D8" s="464" t="s">
        <v>136</v>
      </c>
      <c r="E8" s="354" t="s">
        <v>343</v>
      </c>
      <c r="F8" s="464" t="s">
        <v>136</v>
      </c>
      <c r="G8" s="355" t="s">
        <v>133</v>
      </c>
    </row>
    <row r="9" spans="2:7" s="28" customFormat="1" ht="13.5">
      <c r="B9" s="463"/>
      <c r="C9" s="354" t="s">
        <v>356</v>
      </c>
      <c r="D9" s="464"/>
      <c r="E9" s="354" t="s">
        <v>382</v>
      </c>
      <c r="F9" s="464"/>
      <c r="G9" s="355" t="s">
        <v>399</v>
      </c>
    </row>
    <row r="10" spans="2:10" s="28" customFormat="1" ht="13.5">
      <c r="B10" s="28" t="s">
        <v>137</v>
      </c>
      <c r="C10" s="156">
        <f>SUM(C11:C14)</f>
        <v>39162.05</v>
      </c>
      <c r="D10" s="157">
        <f>(C10/$C$10)*100</f>
        <v>100</v>
      </c>
      <c r="E10" s="156">
        <f>SUM(E11:E14)</f>
        <v>53112.25</v>
      </c>
      <c r="F10" s="157">
        <v>100</v>
      </c>
      <c r="G10" s="157">
        <f>((E10/C10)-1)*100</f>
        <v>35.62173073166495</v>
      </c>
      <c r="H10" s="174"/>
      <c r="I10" s="175"/>
      <c r="J10" s="175"/>
    </row>
    <row r="11" spans="2:10" ht="13.5">
      <c r="B11" s="158" t="s">
        <v>338</v>
      </c>
      <c r="C11" s="176">
        <v>39155.765</v>
      </c>
      <c r="D11" s="161">
        <f>(C11/$C$10)*100</f>
        <v>99.9839512997915</v>
      </c>
      <c r="E11" s="176">
        <v>53112.25</v>
      </c>
      <c r="F11" s="161">
        <f>E11*F10/E10</f>
        <v>100</v>
      </c>
      <c r="G11" s="161">
        <f>((E11/C11)-1)*100</f>
        <v>35.64349975029219</v>
      </c>
      <c r="H11" s="174"/>
      <c r="I11" s="177"/>
      <c r="J11" s="177"/>
    </row>
    <row r="12" spans="2:10" ht="13.5">
      <c r="B12" s="158" t="s">
        <v>339</v>
      </c>
      <c r="C12" s="176">
        <v>6.285</v>
      </c>
      <c r="D12" s="161" t="s">
        <v>141</v>
      </c>
      <c r="E12" s="176">
        <v>0</v>
      </c>
      <c r="F12" s="357" t="s">
        <v>139</v>
      </c>
      <c r="G12" s="161" t="s">
        <v>139</v>
      </c>
      <c r="H12" s="174"/>
      <c r="I12" s="177"/>
      <c r="J12" s="177"/>
    </row>
    <row r="13" spans="2:10" ht="13.5">
      <c r="B13" s="158" t="s">
        <v>260</v>
      </c>
      <c r="C13" s="176">
        <v>0</v>
      </c>
      <c r="D13" s="162" t="s">
        <v>139</v>
      </c>
      <c r="E13" s="176">
        <v>0</v>
      </c>
      <c r="F13" s="162" t="s">
        <v>139</v>
      </c>
      <c r="G13" s="162" t="s">
        <v>139</v>
      </c>
      <c r="H13" s="174"/>
      <c r="I13" s="177"/>
      <c r="J13" s="177"/>
    </row>
    <row r="14" spans="2:10" s="28" customFormat="1" ht="13.5">
      <c r="B14" s="158" t="s">
        <v>340</v>
      </c>
      <c r="C14" s="176">
        <v>0</v>
      </c>
      <c r="D14" s="162" t="s">
        <v>139</v>
      </c>
      <c r="E14" s="176">
        <v>0</v>
      </c>
      <c r="F14" s="162" t="s">
        <v>139</v>
      </c>
      <c r="G14" s="162" t="s">
        <v>139</v>
      </c>
      <c r="H14" s="174"/>
      <c r="I14" s="175"/>
      <c r="J14" s="175"/>
    </row>
    <row r="15" spans="2:10" s="28" customFormat="1" ht="13.5">
      <c r="B15" s="28" t="s">
        <v>140</v>
      </c>
      <c r="C15" s="178">
        <v>0.06</v>
      </c>
      <c r="D15" s="157" t="s">
        <v>141</v>
      </c>
      <c r="E15" s="178">
        <v>0.3</v>
      </c>
      <c r="F15" s="157" t="s">
        <v>141</v>
      </c>
      <c r="G15" s="157">
        <f>((E15/C15)-1)*100</f>
        <v>400</v>
      </c>
      <c r="H15" s="174"/>
      <c r="I15" s="175"/>
      <c r="J15" s="175"/>
    </row>
    <row r="16" spans="2:10" ht="13.5">
      <c r="B16" s="358" t="s">
        <v>142</v>
      </c>
      <c r="C16" s="359">
        <f>C10-C15</f>
        <v>39161.990000000005</v>
      </c>
      <c r="D16" s="360">
        <f>C16*D10/C10</f>
        <v>99.99984679045147</v>
      </c>
      <c r="E16" s="359">
        <f>E10-E15</f>
        <v>53111.95</v>
      </c>
      <c r="F16" s="360">
        <f>E16*F10/E10</f>
        <v>99.9994351585557</v>
      </c>
      <c r="G16" s="360">
        <f>((E16/C16)-1)*100</f>
        <v>35.621172468508334</v>
      </c>
      <c r="H16" s="177"/>
      <c r="I16" s="177"/>
      <c r="J16" s="177"/>
    </row>
    <row r="17" spans="2:10" s="89" customFormat="1" ht="13.5">
      <c r="B17" s="361"/>
      <c r="C17" s="362"/>
      <c r="D17" s="363"/>
      <c r="E17" s="362"/>
      <c r="F17" s="363"/>
      <c r="G17" s="363"/>
      <c r="H17" s="177"/>
      <c r="I17" s="177"/>
      <c r="J17" s="177"/>
    </row>
    <row r="18" spans="2:7" s="352" customFormat="1" ht="13.5">
      <c r="B18" s="460" t="s">
        <v>143</v>
      </c>
      <c r="C18" s="460"/>
      <c r="D18" s="460"/>
      <c r="E18" s="460"/>
      <c r="F18" s="351"/>
      <c r="G18" s="351"/>
    </row>
    <row r="19" spans="2:5" s="351" customFormat="1" ht="13.5">
      <c r="B19" s="462" t="s">
        <v>79</v>
      </c>
      <c r="C19" s="462"/>
      <c r="D19" s="462"/>
      <c r="E19" s="462"/>
    </row>
    <row r="20" spans="2:7" s="28" customFormat="1" ht="30" customHeight="1">
      <c r="B20" s="356" t="s">
        <v>7</v>
      </c>
      <c r="C20" s="354" t="s">
        <v>387</v>
      </c>
      <c r="D20" s="354" t="s">
        <v>388</v>
      </c>
      <c r="E20" s="355" t="s">
        <v>133</v>
      </c>
      <c r="F20" s="27"/>
      <c r="G20" s="27"/>
    </row>
    <row r="21" spans="2:5" s="28" customFormat="1" ht="13.5">
      <c r="B21" s="28" t="s">
        <v>277</v>
      </c>
      <c r="C21" s="156">
        <v>37859.86</v>
      </c>
      <c r="D21" s="156">
        <v>50411.27</v>
      </c>
      <c r="E21" s="167">
        <f>((D21/C21)-1)*100</f>
        <v>33.152288465937275</v>
      </c>
    </row>
    <row r="22" spans="2:5" s="28" customFormat="1" ht="13.5">
      <c r="B22" s="28" t="s">
        <v>278</v>
      </c>
      <c r="C22" s="156">
        <f>SUM(C23:C24)</f>
        <v>3773.46</v>
      </c>
      <c r="D22" s="156">
        <f>SUM(D23:D24)</f>
        <v>4333.68</v>
      </c>
      <c r="E22" s="167">
        <f aca="true" t="shared" si="0" ref="E22:E30">((D22/C22)-1)*100</f>
        <v>14.846321413238783</v>
      </c>
    </row>
    <row r="23" spans="2:5" ht="13.5">
      <c r="B23" s="158" t="s">
        <v>146</v>
      </c>
      <c r="C23" s="176">
        <v>3050.84</v>
      </c>
      <c r="D23" s="176">
        <v>3248.945</v>
      </c>
      <c r="E23" s="169">
        <f t="shared" si="0"/>
        <v>6.493457539562875</v>
      </c>
    </row>
    <row r="24" spans="2:5" ht="13.5">
      <c r="B24" s="158" t="s">
        <v>389</v>
      </c>
      <c r="C24" s="176">
        <v>722.62</v>
      </c>
      <c r="D24" s="176">
        <v>1084.735</v>
      </c>
      <c r="E24" s="169">
        <f>((D24/C24)-1)*100</f>
        <v>50.111400182668596</v>
      </c>
    </row>
    <row r="25" spans="2:5" s="28" customFormat="1" ht="13.5">
      <c r="B25" s="28" t="s">
        <v>279</v>
      </c>
      <c r="C25" s="156">
        <f>SUM(C26:C30)</f>
        <v>2477.555</v>
      </c>
      <c r="D25" s="156">
        <f>SUM(D26:D30)</f>
        <v>1632.7040000000002</v>
      </c>
      <c r="E25" s="167">
        <f t="shared" si="0"/>
        <v>-34.10019151946172</v>
      </c>
    </row>
    <row r="26" spans="2:5" ht="13.5">
      <c r="B26" s="158" t="s">
        <v>148</v>
      </c>
      <c r="C26" s="176">
        <v>612.575</v>
      </c>
      <c r="D26" s="176">
        <v>0</v>
      </c>
      <c r="E26" s="161" t="s">
        <v>139</v>
      </c>
    </row>
    <row r="27" spans="2:5" ht="13.5">
      <c r="B27" s="158" t="s">
        <v>390</v>
      </c>
      <c r="C27" s="176">
        <v>1608.82</v>
      </c>
      <c r="D27" s="176">
        <v>1262.4660000000001</v>
      </c>
      <c r="E27" s="169">
        <f t="shared" si="0"/>
        <v>-21.52844942255814</v>
      </c>
    </row>
    <row r="28" spans="2:5" ht="13.5">
      <c r="B28" s="179" t="s">
        <v>357</v>
      </c>
      <c r="C28" s="180">
        <v>115.04</v>
      </c>
      <c r="D28" s="180">
        <v>186.05</v>
      </c>
      <c r="E28" s="169">
        <f t="shared" si="0"/>
        <v>61.726356050069555</v>
      </c>
    </row>
    <row r="29" spans="2:5" ht="13.5">
      <c r="B29" s="179" t="s">
        <v>391</v>
      </c>
      <c r="C29" s="180">
        <v>140.02</v>
      </c>
      <c r="D29" s="180">
        <v>183.49</v>
      </c>
      <c r="E29" s="169">
        <f t="shared" si="0"/>
        <v>31.04556491929724</v>
      </c>
    </row>
    <row r="30" spans="2:5" ht="13.5">
      <c r="B30" s="179" t="s">
        <v>392</v>
      </c>
      <c r="C30" s="180">
        <v>1.1</v>
      </c>
      <c r="D30" s="180">
        <v>0.698</v>
      </c>
      <c r="E30" s="169">
        <f t="shared" si="0"/>
        <v>-36.54545454545456</v>
      </c>
    </row>
    <row r="31" spans="2:5" s="28" customFormat="1" ht="13.5">
      <c r="B31" s="358" t="s">
        <v>341</v>
      </c>
      <c r="C31" s="359">
        <f>C21+C22-C25</f>
        <v>39155.765</v>
      </c>
      <c r="D31" s="359">
        <f>D21+D22-D25</f>
        <v>53112.246</v>
      </c>
      <c r="E31" s="364">
        <f>((D31/C31)-1)*100</f>
        <v>35.643489534682814</v>
      </c>
    </row>
    <row r="32" spans="2:4" s="28" customFormat="1" ht="13.5">
      <c r="B32" s="89" t="s">
        <v>243</v>
      </c>
      <c r="C32" s="171"/>
      <c r="D32" s="171"/>
    </row>
    <row r="33" spans="2:3" ht="13.5">
      <c r="B33" s="89" t="s">
        <v>244</v>
      </c>
      <c r="C33" s="89"/>
    </row>
    <row r="34" spans="2:3" ht="13.5" customHeight="1">
      <c r="B34" s="412" t="s">
        <v>245</v>
      </c>
      <c r="C34" s="412"/>
    </row>
    <row r="35" spans="2:3" ht="13.5">
      <c r="B35" s="89" t="s">
        <v>150</v>
      </c>
      <c r="C35" s="89" t="s">
        <v>151</v>
      </c>
    </row>
    <row r="36" spans="2:3" ht="13.5">
      <c r="B36" s="89" t="s">
        <v>393</v>
      </c>
      <c r="C36" s="89"/>
    </row>
    <row r="37" spans="2:3" ht="13.5">
      <c r="B37" s="89" t="s">
        <v>394</v>
      </c>
      <c r="C37" s="89"/>
    </row>
    <row r="38" spans="2:3" ht="13.5">
      <c r="B38" s="89" t="s">
        <v>114</v>
      </c>
      <c r="C38" s="89"/>
    </row>
    <row r="39" s="89" customFormat="1" ht="13.5"/>
    <row r="40" spans="2:7" s="351" customFormat="1" ht="13.5">
      <c r="B40" s="460" t="s">
        <v>163</v>
      </c>
      <c r="C40" s="460"/>
      <c r="D40" s="460"/>
      <c r="E40" s="460"/>
      <c r="F40" s="460"/>
      <c r="G40" s="460"/>
    </row>
    <row r="41" spans="2:7" s="351" customFormat="1" ht="13.5">
      <c r="B41" s="462" t="s">
        <v>268</v>
      </c>
      <c r="C41" s="462"/>
      <c r="D41" s="462"/>
      <c r="E41" s="462"/>
      <c r="F41" s="462"/>
      <c r="G41" s="462"/>
    </row>
    <row r="42" spans="2:7" ht="54" customHeight="1">
      <c r="B42" s="365" t="s">
        <v>152</v>
      </c>
      <c r="C42" s="365" t="s">
        <v>395</v>
      </c>
      <c r="D42" s="365" t="s">
        <v>396</v>
      </c>
      <c r="E42" s="365" t="s">
        <v>398</v>
      </c>
      <c r="F42" s="365" t="s">
        <v>153</v>
      </c>
      <c r="G42" s="365" t="s">
        <v>348</v>
      </c>
    </row>
    <row r="43" spans="3:7" ht="13.5">
      <c r="C43" s="170"/>
      <c r="D43" s="170"/>
      <c r="E43" s="170"/>
      <c r="F43" s="170"/>
      <c r="G43" s="170"/>
    </row>
    <row r="44" spans="2:7" ht="13.5">
      <c r="B44" s="89" t="s">
        <v>401</v>
      </c>
      <c r="C44" s="170">
        <v>39546.41</v>
      </c>
      <c r="D44" s="170">
        <v>24935.12</v>
      </c>
      <c r="E44" s="170">
        <v>1262.4660000000001</v>
      </c>
      <c r="F44" s="170">
        <f>SUM(D44:E44)</f>
        <v>26197.586</v>
      </c>
      <c r="G44" s="170">
        <v>13348.824000000004</v>
      </c>
    </row>
    <row r="45" spans="2:7" ht="13.5">
      <c r="B45" s="89" t="s">
        <v>402</v>
      </c>
      <c r="C45" s="170">
        <v>10828.69</v>
      </c>
      <c r="D45" s="170">
        <v>3356.83</v>
      </c>
      <c r="E45" s="170">
        <v>186.05</v>
      </c>
      <c r="F45" s="170">
        <f>SUM(D45:E45)</f>
        <v>3542.88</v>
      </c>
      <c r="G45" s="170">
        <v>7285.81</v>
      </c>
    </row>
    <row r="46" spans="2:7" ht="13.5">
      <c r="B46" s="89" t="s">
        <v>403</v>
      </c>
      <c r="C46" s="170">
        <v>7502.53</v>
      </c>
      <c r="D46" s="170">
        <v>3509.652</v>
      </c>
      <c r="E46" s="170">
        <v>183.49</v>
      </c>
      <c r="F46" s="170">
        <f>SUM(D46:E46)</f>
        <v>3693.142</v>
      </c>
      <c r="G46" s="170">
        <v>3809.388</v>
      </c>
    </row>
    <row r="47" spans="2:7" ht="13.5">
      <c r="B47" s="89" t="s">
        <v>342</v>
      </c>
      <c r="C47" s="170">
        <v>25.85</v>
      </c>
      <c r="D47" s="170">
        <v>24.383</v>
      </c>
      <c r="E47" s="170">
        <v>0.698</v>
      </c>
      <c r="F47" s="170">
        <f>SUM(D47:E47)</f>
        <v>25.081</v>
      </c>
      <c r="G47" s="170">
        <v>0.7690000000000019</v>
      </c>
    </row>
    <row r="48" spans="2:7" ht="13.5">
      <c r="B48" s="358" t="s">
        <v>16</v>
      </c>
      <c r="C48" s="359">
        <f>SUM(C43:C47)</f>
        <v>57903.48</v>
      </c>
      <c r="D48" s="359">
        <f>SUM(D43:D47)</f>
        <v>31825.985</v>
      </c>
      <c r="E48" s="359">
        <f>SUM(E43:E47)</f>
        <v>1632.7040000000002</v>
      </c>
      <c r="F48" s="359">
        <f>SUM(F43:F47)</f>
        <v>33458.689</v>
      </c>
      <c r="G48" s="359">
        <f>SUM(G43:G47)</f>
        <v>24444.791000000005</v>
      </c>
    </row>
    <row r="49" spans="4:7" ht="13.5">
      <c r="D49" s="177"/>
      <c r="E49" s="181"/>
      <c r="F49" s="181"/>
      <c r="G49" s="181"/>
    </row>
    <row r="51" spans="2:7" ht="13.5">
      <c r="B51" s="461" t="s">
        <v>154</v>
      </c>
      <c r="C51" s="461"/>
      <c r="D51" s="461"/>
      <c r="E51" s="461"/>
      <c r="F51" s="461"/>
      <c r="G51" s="461"/>
    </row>
    <row r="52" spans="2:7" ht="13.5">
      <c r="B52" s="459" t="s">
        <v>400</v>
      </c>
      <c r="C52" s="459"/>
      <c r="D52" s="459"/>
      <c r="E52" s="459"/>
      <c r="F52" s="459"/>
      <c r="G52" s="459"/>
    </row>
    <row r="53" spans="2:4" ht="13.5">
      <c r="B53" s="89" t="s">
        <v>244</v>
      </c>
      <c r="C53" s="89"/>
      <c r="D53" s="89"/>
    </row>
    <row r="54" spans="2:4" ht="13.5">
      <c r="B54" s="89" t="s">
        <v>155</v>
      </c>
      <c r="C54" s="89"/>
      <c r="D54" s="89"/>
    </row>
    <row r="55" spans="2:4" ht="12">
      <c r="B55" s="89" t="s">
        <v>409</v>
      </c>
      <c r="C55" s="89"/>
      <c r="D55" s="89"/>
    </row>
    <row r="56" spans="2:6" ht="12">
      <c r="B56" s="89" t="s">
        <v>114</v>
      </c>
      <c r="C56" s="89"/>
      <c r="D56" s="89"/>
      <c r="F56" s="173"/>
    </row>
    <row r="57" ht="13.5">
      <c r="D57" s="170"/>
    </row>
  </sheetData>
  <sheetProtection/>
  <mergeCells count="15">
    <mergeCell ref="B8:B9"/>
    <mergeCell ref="D8:D9"/>
    <mergeCell ref="F8:F9"/>
    <mergeCell ref="B40:G40"/>
    <mergeCell ref="B41:G41"/>
    <mergeCell ref="B52:G52"/>
    <mergeCell ref="B18:E18"/>
    <mergeCell ref="B51:G51"/>
    <mergeCell ref="B3:G3"/>
    <mergeCell ref="B4:G4"/>
    <mergeCell ref="B5:G5"/>
    <mergeCell ref="B6:G6"/>
    <mergeCell ref="B7:G7"/>
    <mergeCell ref="B34:C34"/>
    <mergeCell ref="B19:E19"/>
  </mergeCells>
  <printOptions/>
  <pageMargins left="0.7086614173228347" right="0.7086614173228347" top="0.7480314960629921" bottom="0.7480314960629921" header="0.31496062992125984" footer="0.31496062992125984"/>
  <pageSetup fitToHeight="1" fitToWidth="1" horizontalDpi="600" verticalDpi="600" orientation="portrait" scale="67" r:id="rId2"/>
  <ignoredErrors>
    <ignoredError sqref="C10:C16 F44:F48" formulaRange="1"/>
    <ignoredError sqref="D10:E16" formula="1" formulaRange="1"/>
    <ignoredError sqref="C9 E9" numberStoredAsText="1"/>
  </ignoredErrors>
  <drawing r:id="rId1"/>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31">
      <selection activeCell="B56" sqref="B56"/>
    </sheetView>
  </sheetViews>
  <sheetFormatPr defaultColWidth="11.421875" defaultRowHeight="15"/>
  <cols>
    <col min="1" max="1" width="11.421875" style="27" customWidth="1"/>
    <col min="2" max="2" width="33.140625" style="27" customWidth="1"/>
    <col min="3" max="3" width="15.7109375" style="27" customWidth="1"/>
    <col min="4" max="4" width="15.8515625" style="27" customWidth="1"/>
    <col min="5" max="5" width="14.8515625" style="27" customWidth="1"/>
    <col min="6" max="6" width="15.8515625" style="27" bestFit="1" customWidth="1"/>
    <col min="7" max="7" width="15.8515625" style="27" customWidth="1"/>
    <col min="8" max="16384" width="11.421875" style="27" customWidth="1"/>
  </cols>
  <sheetData>
    <row r="1" spans="1:2" ht="15">
      <c r="A1" s="42"/>
      <c r="B1" s="154"/>
    </row>
    <row r="2" spans="1:2" ht="12">
      <c r="A2" s="155"/>
      <c r="B2" s="154"/>
    </row>
    <row r="3" spans="2:7" ht="13.5">
      <c r="B3" s="460" t="s">
        <v>110</v>
      </c>
      <c r="C3" s="460"/>
      <c r="D3" s="460"/>
      <c r="E3" s="460"/>
      <c r="F3" s="460"/>
      <c r="G3" s="460"/>
    </row>
    <row r="4" spans="2:7" ht="13.5">
      <c r="B4" s="460" t="s">
        <v>156</v>
      </c>
      <c r="C4" s="460"/>
      <c r="D4" s="460"/>
      <c r="E4" s="460"/>
      <c r="F4" s="460"/>
      <c r="G4" s="460"/>
    </row>
    <row r="5" spans="2:7" ht="13.5">
      <c r="B5" s="460" t="s">
        <v>135</v>
      </c>
      <c r="C5" s="460"/>
      <c r="D5" s="460"/>
      <c r="E5" s="460"/>
      <c r="F5" s="460"/>
      <c r="G5" s="460"/>
    </row>
    <row r="6" spans="2:7" ht="13.5">
      <c r="B6" s="462" t="s">
        <v>430</v>
      </c>
      <c r="C6" s="462"/>
      <c r="D6" s="462"/>
      <c r="E6" s="462"/>
      <c r="F6" s="462"/>
      <c r="G6" s="462"/>
    </row>
    <row r="7" spans="2:7" ht="13.5">
      <c r="B7" s="462" t="s">
        <v>79</v>
      </c>
      <c r="C7" s="462"/>
      <c r="D7" s="462"/>
      <c r="E7" s="462"/>
      <c r="F7" s="462"/>
      <c r="G7" s="462"/>
    </row>
    <row r="8" spans="2:7" ht="13.5">
      <c r="B8" s="463" t="s">
        <v>7</v>
      </c>
      <c r="C8" s="354" t="s">
        <v>343</v>
      </c>
      <c r="D8" s="464" t="s">
        <v>136</v>
      </c>
      <c r="E8" s="354" t="s">
        <v>343</v>
      </c>
      <c r="F8" s="464" t="s">
        <v>136</v>
      </c>
      <c r="G8" s="355" t="s">
        <v>133</v>
      </c>
    </row>
    <row r="9" spans="2:7" ht="13.5">
      <c r="B9" s="463"/>
      <c r="C9" s="354" t="s">
        <v>356</v>
      </c>
      <c r="D9" s="464"/>
      <c r="E9" s="354" t="s">
        <v>382</v>
      </c>
      <c r="F9" s="464"/>
      <c r="G9" s="355" t="s">
        <v>399</v>
      </c>
    </row>
    <row r="10" spans="2:7" ht="13.5">
      <c r="B10" s="28" t="s">
        <v>137</v>
      </c>
      <c r="C10" s="156">
        <f>SUM(C11:C13)</f>
        <v>1442.38</v>
      </c>
      <c r="D10" s="157">
        <v>100</v>
      </c>
      <c r="E10" s="156">
        <f>SUM(E11:E13)</f>
        <v>1247.14</v>
      </c>
      <c r="F10" s="157">
        <v>100</v>
      </c>
      <c r="G10" s="157">
        <f>((E10/C10)-1)*100</f>
        <v>-13.535961397135289</v>
      </c>
    </row>
    <row r="11" spans="2:7" ht="13.5">
      <c r="B11" s="158" t="s">
        <v>164</v>
      </c>
      <c r="C11" s="159">
        <v>1439.14</v>
      </c>
      <c r="D11" s="160">
        <f>C11*D10/C10</f>
        <v>99.77537126138742</v>
      </c>
      <c r="E11" s="159">
        <v>1246.2</v>
      </c>
      <c r="F11" s="160">
        <f>E11*F10/E10</f>
        <v>99.92462754782943</v>
      </c>
      <c r="G11" s="161">
        <f>((E11/C11)-1)*100</f>
        <v>-13.406617841210721</v>
      </c>
    </row>
    <row r="12" spans="2:7" ht="13.5">
      <c r="B12" s="158" t="s">
        <v>165</v>
      </c>
      <c r="C12" s="159">
        <v>3.24</v>
      </c>
      <c r="D12" s="160">
        <f>C12*D11/C11</f>
        <v>0.22462873861257088</v>
      </c>
      <c r="E12" s="159">
        <v>0.94</v>
      </c>
      <c r="F12" s="160">
        <f>E12*F11/E11</f>
        <v>0.07537245217056625</v>
      </c>
      <c r="G12" s="161">
        <f>((E12/C12)-1)*100</f>
        <v>-70.98765432098766</v>
      </c>
    </row>
    <row r="13" spans="2:7" ht="13.5">
      <c r="B13" s="158" t="s">
        <v>138</v>
      </c>
      <c r="C13" s="159">
        <v>0</v>
      </c>
      <c r="D13" s="162" t="s">
        <v>139</v>
      </c>
      <c r="E13" s="159">
        <v>0</v>
      </c>
      <c r="F13" s="162" t="s">
        <v>139</v>
      </c>
      <c r="G13" s="162" t="s">
        <v>139</v>
      </c>
    </row>
    <row r="14" spans="2:7" ht="13.5">
      <c r="B14" s="28" t="s">
        <v>140</v>
      </c>
      <c r="C14" s="163">
        <v>0.69</v>
      </c>
      <c r="D14" s="164" t="s">
        <v>141</v>
      </c>
      <c r="E14" s="163">
        <v>0.7</v>
      </c>
      <c r="F14" s="164">
        <f>E14*F10/E10</f>
        <v>0.05612842182914508</v>
      </c>
      <c r="G14" s="157">
        <f>((E14/C14)-1)*100</f>
        <v>1.449275362318847</v>
      </c>
    </row>
    <row r="15" spans="2:7" ht="13.5">
      <c r="B15" s="358" t="s">
        <v>142</v>
      </c>
      <c r="C15" s="359">
        <f>C10-C14</f>
        <v>1441.69</v>
      </c>
      <c r="D15" s="360">
        <f>C15*D10/C10</f>
        <v>99.95216239825842</v>
      </c>
      <c r="E15" s="359">
        <f>E10-E14</f>
        <v>1246.44</v>
      </c>
      <c r="F15" s="360">
        <f>E15*F10/E10</f>
        <v>99.94387157817084</v>
      </c>
      <c r="G15" s="360">
        <f>((E15/C15)-1)*100</f>
        <v>-13.543133405933316</v>
      </c>
    </row>
    <row r="16" spans="2:7" ht="15">
      <c r="B16"/>
      <c r="C16"/>
      <c r="D16"/>
      <c r="E16"/>
      <c r="F16"/>
      <c r="G16"/>
    </row>
    <row r="17" spans="2:7" ht="13.5">
      <c r="B17" s="366"/>
      <c r="C17" s="367"/>
      <c r="D17" s="367"/>
      <c r="E17" s="367"/>
      <c r="F17" s="367"/>
      <c r="G17" s="367"/>
    </row>
    <row r="18" spans="2:5" ht="13.5">
      <c r="B18" s="460" t="s">
        <v>143</v>
      </c>
      <c r="C18" s="460"/>
      <c r="D18" s="460"/>
      <c r="E18" s="460"/>
    </row>
    <row r="19" spans="2:5" ht="13.5">
      <c r="B19" s="462" t="s">
        <v>79</v>
      </c>
      <c r="C19" s="462"/>
      <c r="D19" s="462"/>
      <c r="E19" s="462"/>
    </row>
    <row r="20" spans="2:5" ht="23.25" customHeight="1">
      <c r="B20" s="356" t="s">
        <v>7</v>
      </c>
      <c r="C20" s="354" t="s">
        <v>404</v>
      </c>
      <c r="D20" s="354" t="s">
        <v>405</v>
      </c>
      <c r="E20" s="355" t="s">
        <v>133</v>
      </c>
    </row>
    <row r="21" spans="2:7" ht="13.5">
      <c r="B21" s="28" t="s">
        <v>144</v>
      </c>
      <c r="C21" s="156">
        <v>1586.34</v>
      </c>
      <c r="D21" s="156">
        <v>1445.2</v>
      </c>
      <c r="E21" s="167">
        <f>((D21/C21)-1)*100</f>
        <v>-8.897209929775451</v>
      </c>
      <c r="G21" s="28"/>
    </row>
    <row r="22" spans="2:7" ht="13.5">
      <c r="B22" s="28" t="s">
        <v>145</v>
      </c>
      <c r="C22" s="168">
        <f>SUM(C23:C24)</f>
        <v>29.178</v>
      </c>
      <c r="D22" s="168">
        <f>SUM(D23:D24)</f>
        <v>30.45</v>
      </c>
      <c r="E22" s="167">
        <f>((D22/C22)-1)*100</f>
        <v>4.359448899856044</v>
      </c>
      <c r="G22" s="28"/>
    </row>
    <row r="23" spans="2:5" ht="13.5">
      <c r="B23" s="158" t="s">
        <v>146</v>
      </c>
      <c r="C23" s="159">
        <v>0</v>
      </c>
      <c r="D23" s="159">
        <v>0</v>
      </c>
      <c r="E23" s="161" t="s">
        <v>139</v>
      </c>
    </row>
    <row r="24" spans="2:5" ht="13.5">
      <c r="B24" s="158" t="s">
        <v>389</v>
      </c>
      <c r="C24" s="159">
        <v>29.178</v>
      </c>
      <c r="D24" s="159">
        <v>30.45</v>
      </c>
      <c r="E24" s="169">
        <f aca="true" t="shared" si="0" ref="E24:E30">((D24/C24)-1)*100</f>
        <v>4.359448899856044</v>
      </c>
    </row>
    <row r="25" spans="2:7" ht="13.5">
      <c r="B25" s="28" t="s">
        <v>147</v>
      </c>
      <c r="C25" s="168">
        <f>SUM(C26:C29)</f>
        <v>176.37400000000002</v>
      </c>
      <c r="D25" s="168">
        <f>SUM(D26:D29)</f>
        <v>229.44599999999997</v>
      </c>
      <c r="E25" s="167">
        <f t="shared" si="0"/>
        <v>30.090602923333343</v>
      </c>
      <c r="G25" s="28"/>
    </row>
    <row r="26" spans="2:5" ht="13.5">
      <c r="B26" s="158" t="s">
        <v>390</v>
      </c>
      <c r="C26" s="159">
        <v>171.69</v>
      </c>
      <c r="D26" s="159">
        <v>221.39399999999998</v>
      </c>
      <c r="E26" s="169">
        <f t="shared" si="0"/>
        <v>28.949851476498335</v>
      </c>
    </row>
    <row r="27" spans="2:5" ht="13.5">
      <c r="B27" s="158" t="s">
        <v>357</v>
      </c>
      <c r="C27" s="170">
        <v>0</v>
      </c>
      <c r="D27" s="170">
        <v>0</v>
      </c>
      <c r="E27" s="169" t="s">
        <v>139</v>
      </c>
    </row>
    <row r="28" spans="2:5" ht="13.5">
      <c r="B28" s="158" t="s">
        <v>358</v>
      </c>
      <c r="C28" s="170">
        <v>4.372</v>
      </c>
      <c r="D28" s="170">
        <v>7.762</v>
      </c>
      <c r="E28" s="169">
        <f t="shared" si="0"/>
        <v>77.53888380603841</v>
      </c>
    </row>
    <row r="29" spans="2:5" ht="13.5">
      <c r="B29" s="158" t="s">
        <v>392</v>
      </c>
      <c r="C29" s="170">
        <v>0.312</v>
      </c>
      <c r="D29" s="170">
        <v>0.29</v>
      </c>
      <c r="E29" s="169">
        <f t="shared" si="0"/>
        <v>-7.05128205128206</v>
      </c>
    </row>
    <row r="30" spans="2:7" ht="13.5">
      <c r="B30" s="358" t="s">
        <v>149</v>
      </c>
      <c r="C30" s="359">
        <f>C21+C22-C25</f>
        <v>1439.144</v>
      </c>
      <c r="D30" s="359">
        <f>D21+D22-D25</f>
        <v>1246.2040000000002</v>
      </c>
      <c r="E30" s="364">
        <f t="shared" si="0"/>
        <v>-13.406580578454964</v>
      </c>
      <c r="G30" s="28"/>
    </row>
    <row r="31" spans="2:7" ht="13.5">
      <c r="B31" s="89" t="s">
        <v>243</v>
      </c>
      <c r="C31" s="171"/>
      <c r="D31" s="171"/>
      <c r="E31" s="28"/>
      <c r="F31" s="28"/>
      <c r="G31" s="28"/>
    </row>
    <row r="32" spans="2:4" ht="13.5">
      <c r="B32" s="89" t="s">
        <v>244</v>
      </c>
      <c r="C32" s="89"/>
      <c r="D32" s="89"/>
    </row>
    <row r="33" spans="2:4" ht="13.5" customHeight="1">
      <c r="B33" s="465" t="s">
        <v>245</v>
      </c>
      <c r="C33" s="416"/>
      <c r="D33" s="89"/>
    </row>
    <row r="34" spans="2:4" ht="13.5">
      <c r="B34" s="89" t="s">
        <v>150</v>
      </c>
      <c r="C34" s="89" t="s">
        <v>151</v>
      </c>
      <c r="D34" s="159"/>
    </row>
    <row r="35" spans="2:4" ht="13.5">
      <c r="B35" s="89" t="s">
        <v>393</v>
      </c>
      <c r="C35" s="89"/>
      <c r="D35" s="89"/>
    </row>
    <row r="36" spans="2:4" ht="13.5">
      <c r="B36" s="89" t="s">
        <v>394</v>
      </c>
      <c r="C36" s="89"/>
      <c r="D36" s="89"/>
    </row>
    <row r="37" spans="2:4" ht="13.5">
      <c r="B37" s="89" t="s">
        <v>114</v>
      </c>
      <c r="C37" s="89"/>
      <c r="D37" s="89"/>
    </row>
    <row r="38" spans="2:7" ht="13.5">
      <c r="B38" s="460" t="s">
        <v>157</v>
      </c>
      <c r="C38" s="460"/>
      <c r="D38" s="460"/>
      <c r="E38" s="460"/>
      <c r="F38" s="460"/>
      <c r="G38" s="460"/>
    </row>
    <row r="39" spans="2:7" ht="13.5">
      <c r="B39" s="462" t="s">
        <v>268</v>
      </c>
      <c r="C39" s="462"/>
      <c r="D39" s="462"/>
      <c r="E39" s="462"/>
      <c r="F39" s="462"/>
      <c r="G39" s="462"/>
    </row>
    <row r="40" spans="2:7" ht="68.25" customHeight="1">
      <c r="B40" s="365" t="s">
        <v>152</v>
      </c>
      <c r="C40" s="365" t="s">
        <v>395</v>
      </c>
      <c r="D40" s="365" t="s">
        <v>396</v>
      </c>
      <c r="E40" s="365" t="s">
        <v>397</v>
      </c>
      <c r="F40" s="365" t="s">
        <v>153</v>
      </c>
      <c r="G40" s="365" t="s">
        <v>348</v>
      </c>
    </row>
    <row r="41" spans="2:7" ht="13.5">
      <c r="B41" s="89" t="s">
        <v>401</v>
      </c>
      <c r="C41" s="170">
        <v>841.21</v>
      </c>
      <c r="D41" s="170">
        <v>573.164</v>
      </c>
      <c r="E41" s="170">
        <v>221.39399999999998</v>
      </c>
      <c r="F41" s="170">
        <f>SUM(D41:E41)</f>
        <v>794.558</v>
      </c>
      <c r="G41" s="170">
        <f>C41-F41</f>
        <v>46.652000000000044</v>
      </c>
    </row>
    <row r="42" spans="2:7" ht="13.5">
      <c r="B42" s="89" t="s">
        <v>402</v>
      </c>
      <c r="C42" s="170">
        <v>736.76</v>
      </c>
      <c r="D42" s="170">
        <v>736.76</v>
      </c>
      <c r="E42" s="170">
        <v>0</v>
      </c>
      <c r="F42" s="170">
        <f>SUM(D42:E42)</f>
        <v>736.76</v>
      </c>
      <c r="G42" s="170">
        <f>C42-F42</f>
        <v>0</v>
      </c>
    </row>
    <row r="43" spans="2:7" ht="13.5">
      <c r="B43" s="89" t="s">
        <v>403</v>
      </c>
      <c r="C43" s="170">
        <v>2524.95</v>
      </c>
      <c r="D43" s="170">
        <v>2484.5</v>
      </c>
      <c r="E43" s="170">
        <v>7.76</v>
      </c>
      <c r="F43" s="170">
        <f>SUM(D43:E43)</f>
        <v>2492.26</v>
      </c>
      <c r="G43" s="170">
        <f>C43-F43</f>
        <v>32.6899999999996</v>
      </c>
    </row>
    <row r="44" spans="2:7" ht="13.5">
      <c r="B44" s="89" t="s">
        <v>406</v>
      </c>
      <c r="C44" s="170">
        <v>15.57</v>
      </c>
      <c r="D44" s="170">
        <v>15.19</v>
      </c>
      <c r="E44" s="170">
        <v>0.292</v>
      </c>
      <c r="F44" s="170">
        <f>SUM(D44:E44)</f>
        <v>15.482</v>
      </c>
      <c r="G44" s="170">
        <f>C44-F44</f>
        <v>0.08800000000000097</v>
      </c>
    </row>
    <row r="45" spans="2:7" ht="13.5">
      <c r="B45" s="358" t="s">
        <v>16</v>
      </c>
      <c r="C45" s="359">
        <f>SUM(C41:C44)</f>
        <v>4118.49</v>
      </c>
      <c r="D45" s="359">
        <f>SUM(D41:D44)</f>
        <v>3809.614</v>
      </c>
      <c r="E45" s="359">
        <f>SUM(E41:E44)</f>
        <v>229.44599999999997</v>
      </c>
      <c r="F45" s="359">
        <f>SUM(F41:F44)</f>
        <v>4039.0600000000004</v>
      </c>
      <c r="G45" s="359">
        <f>SUM(G41:G44)</f>
        <v>79.42999999999964</v>
      </c>
    </row>
    <row r="46" spans="2:7" ht="13.5">
      <c r="B46" s="165"/>
      <c r="C46" s="165"/>
      <c r="D46" s="166"/>
      <c r="E46" s="172"/>
      <c r="F46" s="172"/>
      <c r="G46" s="172"/>
    </row>
    <row r="48" spans="2:7" ht="13.5">
      <c r="B48" s="461" t="s">
        <v>154</v>
      </c>
      <c r="C48" s="461"/>
      <c r="D48" s="461"/>
      <c r="E48" s="461"/>
      <c r="F48" s="461"/>
      <c r="G48" s="461"/>
    </row>
    <row r="49" spans="2:7" ht="13.5">
      <c r="B49" s="459" t="s">
        <v>407</v>
      </c>
      <c r="C49" s="459"/>
      <c r="D49" s="459"/>
      <c r="E49" s="459"/>
      <c r="F49" s="459"/>
      <c r="G49" s="459"/>
    </row>
    <row r="50" ht="13.5">
      <c r="B50" s="89" t="s">
        <v>244</v>
      </c>
    </row>
    <row r="51" ht="13.5">
      <c r="B51" s="89" t="s">
        <v>155</v>
      </c>
    </row>
    <row r="52" spans="2:4" ht="13.5">
      <c r="B52" s="89" t="s">
        <v>408</v>
      </c>
      <c r="D52" s="159"/>
    </row>
    <row r="53" spans="2:6" ht="13.5">
      <c r="B53" s="89" t="s">
        <v>114</v>
      </c>
      <c r="F53" s="173"/>
    </row>
  </sheetData>
  <sheetProtection/>
  <mergeCells count="15">
    <mergeCell ref="B33:C33"/>
    <mergeCell ref="B38:G38"/>
    <mergeCell ref="B48:G48"/>
    <mergeCell ref="B19:E19"/>
    <mergeCell ref="B39:G39"/>
    <mergeCell ref="B49:G49"/>
    <mergeCell ref="B3:G3"/>
    <mergeCell ref="B4:G4"/>
    <mergeCell ref="B5:G5"/>
    <mergeCell ref="B6:G6"/>
    <mergeCell ref="B7:G7"/>
    <mergeCell ref="B18:E18"/>
    <mergeCell ref="B8:B9"/>
    <mergeCell ref="D8:D9"/>
    <mergeCell ref="F8:F9"/>
  </mergeCells>
  <printOptions/>
  <pageMargins left="0.7086614173228347" right="0.7086614173228347" top="0.7480314960629921" bottom="0.7480314960629921" header="0.31496062992125984" footer="0.31496062992125984"/>
  <pageSetup fitToHeight="1" fitToWidth="1" horizontalDpi="600" verticalDpi="600" orientation="portrait" scale="73" r:id="rId2"/>
  <ignoredErrors>
    <ignoredError sqref="F41:F45" formulaRange="1"/>
    <ignoredError sqref="C8:E9" numberStoredAsText="1"/>
    <ignoredError sqref="C10:E10" numberStoredAsText="1" formulaRange="1"/>
  </ignoredErrors>
  <drawing r:id="rId1"/>
</worksheet>
</file>

<file path=xl/worksheets/sheet22.xml><?xml version="1.0" encoding="utf-8"?>
<worksheet xmlns="http://schemas.openxmlformats.org/spreadsheetml/2006/main" xmlns:r="http://schemas.openxmlformats.org/officeDocument/2006/relationships">
  <sheetPr>
    <pageSetUpPr fitToPage="1"/>
  </sheetPr>
  <dimension ref="A1:IC51"/>
  <sheetViews>
    <sheetView showGridLines="0" zoomScalePageLayoutView="0" workbookViewId="0" topLeftCell="A1">
      <pane ySplit="5" topLeftCell="A6" activePane="bottomLeft" state="frozen"/>
      <selection pane="topLeft" activeCell="G33" sqref="G33"/>
      <selection pane="bottomLeft" activeCell="A1" sqref="A1:H19"/>
    </sheetView>
  </sheetViews>
  <sheetFormatPr defaultColWidth="11.421875" defaultRowHeight="37.5" customHeight="1"/>
  <cols>
    <col min="1" max="1" width="11.421875" style="24" customWidth="1"/>
    <col min="2" max="2" width="42.7109375" style="134" customWidth="1"/>
    <col min="3" max="3" width="8.140625" style="134" customWidth="1"/>
    <col min="4" max="4" width="85.57421875" style="134" customWidth="1"/>
    <col min="5" max="5" width="14.140625" style="135" customWidth="1"/>
    <col min="6" max="6" width="14.140625" style="136" customWidth="1"/>
    <col min="7" max="7" width="16.8515625" style="136" customWidth="1"/>
    <col min="8" max="8" width="11.421875" style="139" customWidth="1"/>
    <col min="9" max="16384" width="11.421875" style="24" customWidth="1"/>
  </cols>
  <sheetData>
    <row r="1" spans="1:7" ht="15">
      <c r="A1" s="42"/>
      <c r="B1" s="108"/>
      <c r="C1" s="108"/>
      <c r="D1" s="108"/>
      <c r="E1" s="117"/>
      <c r="F1" s="24"/>
      <c r="G1" s="24"/>
    </row>
    <row r="2" spans="2:7" ht="12.75">
      <c r="B2" s="110"/>
      <c r="C2" s="110"/>
      <c r="D2" s="110"/>
      <c r="E2" s="110"/>
      <c r="F2" s="110"/>
      <c r="G2" s="110"/>
    </row>
    <row r="3" spans="2:7" ht="15">
      <c r="B3" s="466" t="s">
        <v>379</v>
      </c>
      <c r="C3" s="466"/>
      <c r="D3" s="466"/>
      <c r="E3" s="466"/>
      <c r="F3" s="466"/>
      <c r="G3" s="466"/>
    </row>
    <row r="4" spans="2:7" ht="15">
      <c r="B4" s="467" t="s">
        <v>269</v>
      </c>
      <c r="C4" s="467"/>
      <c r="D4" s="467"/>
      <c r="E4" s="467"/>
      <c r="F4" s="467"/>
      <c r="G4" s="467"/>
    </row>
    <row r="5" spans="1:7" ht="30" customHeight="1">
      <c r="A5" s="118"/>
      <c r="B5" s="346" t="s">
        <v>24</v>
      </c>
      <c r="C5" s="346" t="s">
        <v>52</v>
      </c>
      <c r="D5" s="346" t="s">
        <v>54</v>
      </c>
      <c r="E5" s="346" t="s">
        <v>25</v>
      </c>
      <c r="F5" s="346" t="s">
        <v>26</v>
      </c>
      <c r="G5" s="346" t="s">
        <v>456</v>
      </c>
    </row>
    <row r="6" spans="1:237" s="121" customFormat="1" ht="45.75" customHeight="1">
      <c r="A6" s="119"/>
      <c r="B6" s="120" t="s">
        <v>324</v>
      </c>
      <c r="C6" s="111" t="s">
        <v>53</v>
      </c>
      <c r="D6" s="111" t="s">
        <v>55</v>
      </c>
      <c r="E6" s="112" t="s">
        <v>77</v>
      </c>
      <c r="F6" s="124">
        <v>0.996055132834725</v>
      </c>
      <c r="G6" s="26">
        <v>99.6</v>
      </c>
      <c r="H6" s="140"/>
      <c r="I6" s="124"/>
      <c r="J6" s="26"/>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row>
    <row r="7" spans="1:10" s="25" customFormat="1" ht="43.5" customHeight="1">
      <c r="A7" s="122"/>
      <c r="B7" s="120" t="s">
        <v>325</v>
      </c>
      <c r="C7" s="111" t="s">
        <v>53</v>
      </c>
      <c r="D7" s="111" t="s">
        <v>56</v>
      </c>
      <c r="E7" s="112" t="s">
        <v>77</v>
      </c>
      <c r="F7" s="124">
        <v>0.852223545974603</v>
      </c>
      <c r="G7" s="26">
        <v>85.2</v>
      </c>
      <c r="H7" s="140"/>
      <c r="I7" s="124"/>
      <c r="J7" s="26"/>
    </row>
    <row r="8" spans="1:10" s="25" customFormat="1" ht="36.75" customHeight="1">
      <c r="A8" s="122"/>
      <c r="B8" s="120" t="s">
        <v>370</v>
      </c>
      <c r="C8" s="111" t="s">
        <v>53</v>
      </c>
      <c r="D8" s="111" t="s">
        <v>57</v>
      </c>
      <c r="E8" s="112" t="s">
        <v>77</v>
      </c>
      <c r="F8" s="124">
        <v>1.33090451445224</v>
      </c>
      <c r="G8" s="26">
        <v>133.1</v>
      </c>
      <c r="H8" s="140"/>
      <c r="I8" s="124"/>
      <c r="J8" s="26"/>
    </row>
    <row r="9" spans="1:10" s="25" customFormat="1" ht="31.5" customHeight="1">
      <c r="A9" s="122"/>
      <c r="B9" s="120" t="s">
        <v>371</v>
      </c>
      <c r="C9" s="111" t="s">
        <v>53</v>
      </c>
      <c r="D9" s="111" t="s">
        <v>58</v>
      </c>
      <c r="E9" s="112" t="s">
        <v>77</v>
      </c>
      <c r="F9" s="124">
        <v>1.0902565422104</v>
      </c>
      <c r="G9" s="26">
        <v>109</v>
      </c>
      <c r="H9" s="140"/>
      <c r="I9" s="124"/>
      <c r="J9" s="26"/>
    </row>
    <row r="10" spans="1:237" s="25" customFormat="1" ht="44.25" customHeight="1">
      <c r="A10" s="122"/>
      <c r="B10" s="120" t="s">
        <v>326</v>
      </c>
      <c r="C10" s="111" t="s">
        <v>53</v>
      </c>
      <c r="D10" s="111" t="s">
        <v>59</v>
      </c>
      <c r="E10" s="112" t="s">
        <v>78</v>
      </c>
      <c r="F10" s="124">
        <v>0.787840670859539</v>
      </c>
      <c r="G10" s="26">
        <v>126.903553299492</v>
      </c>
      <c r="H10" s="140"/>
      <c r="I10" s="124"/>
      <c r="J10" s="26"/>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3"/>
      <c r="FZ10" s="123"/>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3"/>
      <c r="HS10" s="123"/>
      <c r="HT10" s="123"/>
      <c r="HU10" s="123"/>
      <c r="HV10" s="123"/>
      <c r="HW10" s="123"/>
      <c r="HX10" s="123"/>
      <c r="HY10" s="123"/>
      <c r="HZ10" s="123"/>
      <c r="IA10" s="123"/>
      <c r="IB10" s="123"/>
      <c r="IC10" s="123"/>
    </row>
    <row r="11" spans="1:10" s="123" customFormat="1" ht="43.5" customHeight="1">
      <c r="A11" s="117"/>
      <c r="B11" s="120" t="s">
        <v>28</v>
      </c>
      <c r="C11" s="111" t="s">
        <v>53</v>
      </c>
      <c r="D11" s="111" t="s">
        <v>60</v>
      </c>
      <c r="E11" s="112" t="s">
        <v>27</v>
      </c>
      <c r="F11" s="124">
        <v>0.702517510203363</v>
      </c>
      <c r="G11" s="26">
        <v>142.247510668563</v>
      </c>
      <c r="H11" s="140"/>
      <c r="I11" s="124"/>
      <c r="J11" s="26"/>
    </row>
    <row r="12" spans="1:10" s="123" customFormat="1" ht="41.25" customHeight="1">
      <c r="A12" s="117"/>
      <c r="B12" s="470" t="s">
        <v>29</v>
      </c>
      <c r="C12" s="471" t="s">
        <v>53</v>
      </c>
      <c r="D12" s="471" t="s">
        <v>61</v>
      </c>
      <c r="E12" s="472" t="s">
        <v>27</v>
      </c>
      <c r="F12" s="473">
        <v>0.932938856015779</v>
      </c>
      <c r="G12" s="474">
        <v>107.181136120043</v>
      </c>
      <c r="H12" s="140"/>
      <c r="I12" s="124"/>
      <c r="J12" s="26"/>
    </row>
    <row r="13" spans="1:10" s="125" customFormat="1" ht="15">
      <c r="A13" s="126"/>
      <c r="B13" s="141" t="s">
        <v>270</v>
      </c>
      <c r="C13" s="120"/>
      <c r="D13" s="120"/>
      <c r="E13" s="112"/>
      <c r="F13" s="112"/>
      <c r="G13" s="112"/>
      <c r="H13" s="142"/>
      <c r="I13" s="124"/>
      <c r="J13" s="26"/>
    </row>
    <row r="14" spans="1:10" ht="15">
      <c r="A14" s="117"/>
      <c r="B14" s="130" t="s">
        <v>271</v>
      </c>
      <c r="C14" s="143"/>
      <c r="D14" s="143"/>
      <c r="E14" s="24"/>
      <c r="F14" s="24"/>
      <c r="G14" s="144"/>
      <c r="H14" s="142"/>
      <c r="I14" s="124"/>
      <c r="J14" s="26"/>
    </row>
    <row r="15" spans="1:10" ht="15">
      <c r="A15" s="117"/>
      <c r="B15" s="145" t="s">
        <v>372</v>
      </c>
      <c r="C15" s="146"/>
      <c r="D15" s="146"/>
      <c r="E15" s="146"/>
      <c r="F15" s="146"/>
      <c r="G15" s="146"/>
      <c r="H15" s="142"/>
      <c r="I15" s="124"/>
      <c r="J15" s="26"/>
    </row>
    <row r="16" spans="1:10" ht="15">
      <c r="A16" s="117"/>
      <c r="B16" s="145" t="s">
        <v>373</v>
      </c>
      <c r="C16" s="146"/>
      <c r="D16" s="146"/>
      <c r="E16" s="146"/>
      <c r="F16" s="146"/>
      <c r="G16" s="146"/>
      <c r="H16" s="142"/>
      <c r="I16" s="124"/>
      <c r="J16" s="26"/>
    </row>
    <row r="17" spans="1:10" ht="15">
      <c r="A17" s="117"/>
      <c r="B17" s="145" t="s">
        <v>386</v>
      </c>
      <c r="C17" s="146"/>
      <c r="D17" s="146"/>
      <c r="E17" s="146"/>
      <c r="F17" s="146"/>
      <c r="G17" s="146"/>
      <c r="I17" s="124"/>
      <c r="J17" s="26"/>
    </row>
    <row r="18" spans="1:10" ht="15">
      <c r="A18" s="117"/>
      <c r="B18" s="147"/>
      <c r="C18" s="146"/>
      <c r="D18" s="146"/>
      <c r="E18" s="146"/>
      <c r="F18" s="146"/>
      <c r="G18" s="146"/>
      <c r="I18" s="124"/>
      <c r="J18" s="26"/>
    </row>
    <row r="19" spans="1:10" ht="15">
      <c r="A19" s="117"/>
      <c r="B19" s="148" t="s">
        <v>272</v>
      </c>
      <c r="C19" s="146"/>
      <c r="D19" s="146"/>
      <c r="E19" s="146"/>
      <c r="F19" s="146"/>
      <c r="G19" s="146"/>
      <c r="I19" s="124"/>
      <c r="J19" s="26"/>
    </row>
    <row r="20" spans="8:10" ht="12.75">
      <c r="H20" s="149"/>
      <c r="I20" s="124"/>
      <c r="J20" s="26"/>
    </row>
    <row r="21" spans="9:10" ht="15">
      <c r="I21" s="124"/>
      <c r="J21" s="26"/>
    </row>
    <row r="22" spans="2:10" ht="12.75" customHeight="1">
      <c r="B22" s="137"/>
      <c r="C22" s="137"/>
      <c r="D22" s="137"/>
      <c r="I22" s="124"/>
      <c r="J22" s="26"/>
    </row>
    <row r="23" spans="9:10" ht="37.5" customHeight="1">
      <c r="I23" s="124"/>
      <c r="J23" s="26"/>
    </row>
    <row r="24" spans="9:10" ht="37.5" customHeight="1">
      <c r="I24" s="124"/>
      <c r="J24" s="26"/>
    </row>
    <row r="25" spans="9:10" ht="37.5" customHeight="1">
      <c r="I25" s="124"/>
      <c r="J25" s="26"/>
    </row>
    <row r="26" spans="9:10" ht="37.5" customHeight="1">
      <c r="I26" s="124"/>
      <c r="J26" s="26"/>
    </row>
    <row r="27" spans="9:10" ht="37.5" customHeight="1">
      <c r="I27" s="124"/>
      <c r="J27" s="26"/>
    </row>
    <row r="28" spans="9:10" ht="37.5" customHeight="1">
      <c r="I28" s="150"/>
      <c r="J28" s="151"/>
    </row>
    <row r="29" spans="9:10" ht="37.5" customHeight="1">
      <c r="I29" s="152"/>
      <c r="J29" s="153"/>
    </row>
    <row r="30" spans="9:10" ht="37.5" customHeight="1">
      <c r="I30" s="124"/>
      <c r="J30" s="26"/>
    </row>
    <row r="31" spans="9:10" ht="37.5" customHeight="1">
      <c r="I31" s="124"/>
      <c r="J31" s="26"/>
    </row>
    <row r="32" spans="9:10" ht="37.5" customHeight="1">
      <c r="I32" s="124"/>
      <c r="J32" s="26"/>
    </row>
    <row r="51" ht="37.5" customHeight="1">
      <c r="F51" s="138"/>
    </row>
  </sheetData>
  <sheetProtection/>
  <mergeCells count="2">
    <mergeCell ref="B3:G3"/>
    <mergeCell ref="B4:G4"/>
  </mergeCells>
  <printOptions/>
  <pageMargins left="0.7086614173228347" right="0.36" top="0.7480314960629921" bottom="0.7480314960629921" header="0.31496062992125984" footer="0.31496062992125984"/>
  <pageSetup fitToHeight="1" fitToWidth="1" horizontalDpi="600" verticalDpi="600" orientation="portrait" scale="46"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IA54"/>
  <sheetViews>
    <sheetView showGridLines="0" zoomScalePageLayoutView="0" workbookViewId="0" topLeftCell="A1">
      <pane ySplit="5" topLeftCell="A20" activePane="bottomLeft" state="frozen"/>
      <selection pane="topLeft" activeCell="G33" sqref="G33"/>
      <selection pane="bottomLeft" activeCell="B44" sqref="B44"/>
    </sheetView>
  </sheetViews>
  <sheetFormatPr defaultColWidth="11.421875" defaultRowHeight="37.5" customHeight="1"/>
  <cols>
    <col min="1" max="1" width="2.28125" style="24" customWidth="1"/>
    <col min="2" max="2" width="116.28125" style="134" customWidth="1"/>
    <col min="3" max="3" width="32.00390625" style="135" customWidth="1"/>
    <col min="4" max="5" width="14.140625" style="136" customWidth="1"/>
    <col min="6" max="6" width="15.8515625" style="136" customWidth="1"/>
    <col min="7" max="16384" width="11.421875" style="24" customWidth="1"/>
  </cols>
  <sheetData>
    <row r="1" spans="1:6" ht="15">
      <c r="A1" s="42"/>
      <c r="B1" s="108"/>
      <c r="C1" s="117"/>
      <c r="D1" s="24"/>
      <c r="E1" s="24"/>
      <c r="F1" s="24"/>
    </row>
    <row r="2" spans="2:6" ht="12.75">
      <c r="B2" s="110"/>
      <c r="C2" s="110"/>
      <c r="D2" s="110"/>
      <c r="E2" s="110"/>
      <c r="F2" s="110"/>
    </row>
    <row r="3" spans="2:6" ht="15">
      <c r="B3" s="466" t="s">
        <v>380</v>
      </c>
      <c r="C3" s="466"/>
      <c r="D3" s="466"/>
      <c r="E3" s="466"/>
      <c r="F3" s="466"/>
    </row>
    <row r="4" spans="2:6" ht="15">
      <c r="B4" s="467" t="s">
        <v>269</v>
      </c>
      <c r="C4" s="467"/>
      <c r="D4" s="467"/>
      <c r="E4" s="467"/>
      <c r="F4" s="467"/>
    </row>
    <row r="5" spans="1:6" ht="30" customHeight="1">
      <c r="A5" s="118"/>
      <c r="B5" s="346" t="s">
        <v>24</v>
      </c>
      <c r="C5" s="346" t="s">
        <v>113</v>
      </c>
      <c r="D5" s="346" t="s">
        <v>30</v>
      </c>
      <c r="E5" s="346" t="s">
        <v>31</v>
      </c>
      <c r="F5" s="346" t="s">
        <v>456</v>
      </c>
    </row>
    <row r="6" spans="1:235" s="121" customFormat="1" ht="15.75" customHeight="1">
      <c r="A6" s="119"/>
      <c r="B6" s="120" t="s">
        <v>32</v>
      </c>
      <c r="C6" s="112" t="s">
        <v>23</v>
      </c>
      <c r="D6" s="26">
        <v>65</v>
      </c>
      <c r="E6" s="26">
        <v>69.3877551020408</v>
      </c>
      <c r="F6" s="26">
        <v>106.769230769231</v>
      </c>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row>
    <row r="7" spans="1:6" s="25" customFormat="1" ht="15">
      <c r="A7" s="122"/>
      <c r="B7" s="120" t="s">
        <v>273</v>
      </c>
      <c r="C7" s="112" t="s">
        <v>23</v>
      </c>
      <c r="D7" s="26">
        <v>65.94982078853047</v>
      </c>
      <c r="E7" s="26">
        <v>66.81286549707602</v>
      </c>
      <c r="F7" s="26">
        <v>101.36570561456752</v>
      </c>
    </row>
    <row r="8" spans="1:6" s="25" customFormat="1" ht="15">
      <c r="A8" s="122"/>
      <c r="B8" s="120" t="s">
        <v>80</v>
      </c>
      <c r="C8" s="112" t="s">
        <v>23</v>
      </c>
      <c r="D8" s="26">
        <v>79.5</v>
      </c>
      <c r="E8" s="26">
        <v>75.49407114624506</v>
      </c>
      <c r="F8" s="26">
        <v>94.96855345911949</v>
      </c>
    </row>
    <row r="9" spans="1:6" s="25" customFormat="1" ht="15">
      <c r="A9" s="122"/>
      <c r="B9" s="120" t="s">
        <v>327</v>
      </c>
      <c r="C9" s="112" t="s">
        <v>23</v>
      </c>
      <c r="D9" s="26">
        <v>68.08510638297872</v>
      </c>
      <c r="E9" s="26">
        <v>59.25925925925925</v>
      </c>
      <c r="F9" s="26">
        <v>87.07782672540382</v>
      </c>
    </row>
    <row r="10" spans="1:9" s="25" customFormat="1" ht="18">
      <c r="A10" s="122"/>
      <c r="B10" s="120" t="s">
        <v>33</v>
      </c>
      <c r="C10" s="112" t="s">
        <v>15</v>
      </c>
      <c r="D10" s="26">
        <v>4637.3</v>
      </c>
      <c r="E10" s="26">
        <v>7605.7583708</v>
      </c>
      <c r="F10" s="26">
        <v>164.01354236301296</v>
      </c>
      <c r="I10" s="37"/>
    </row>
    <row r="11" spans="1:6" s="25" customFormat="1" ht="15">
      <c r="A11" s="122"/>
      <c r="B11" s="120" t="s">
        <v>351</v>
      </c>
      <c r="C11" s="112" t="s">
        <v>15</v>
      </c>
      <c r="D11" s="26">
        <v>12114.4212063036</v>
      </c>
      <c r="E11" s="26">
        <v>13270.413652</v>
      </c>
      <c r="F11" s="26">
        <v>109.542362807898</v>
      </c>
    </row>
    <row r="12" spans="1:235" s="25" customFormat="1" ht="15">
      <c r="A12" s="122"/>
      <c r="B12" s="120" t="s">
        <v>81</v>
      </c>
      <c r="C12" s="112" t="s">
        <v>15</v>
      </c>
      <c r="D12" s="26">
        <v>9094.076851390539</v>
      </c>
      <c r="E12" s="26">
        <v>16430.827167199997</v>
      </c>
      <c r="F12" s="26">
        <v>180.67538294058784</v>
      </c>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3"/>
      <c r="EG12" s="123"/>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3"/>
      <c r="FZ12" s="123"/>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3"/>
      <c r="HS12" s="123"/>
      <c r="HT12" s="123"/>
      <c r="HU12" s="123"/>
      <c r="HV12" s="123"/>
      <c r="HW12" s="123"/>
      <c r="HX12" s="123"/>
      <c r="HY12" s="123"/>
      <c r="HZ12" s="123"/>
      <c r="IA12" s="123"/>
    </row>
    <row r="13" spans="1:6" s="123" customFormat="1" ht="15">
      <c r="A13" s="117"/>
      <c r="B13" s="120" t="s">
        <v>328</v>
      </c>
      <c r="C13" s="112" t="s">
        <v>15</v>
      </c>
      <c r="D13" s="26">
        <v>1550</v>
      </c>
      <c r="E13" s="26">
        <v>7236</v>
      </c>
      <c r="F13" s="26">
        <v>466.83870967741933</v>
      </c>
    </row>
    <row r="14" spans="1:6" s="123" customFormat="1" ht="15">
      <c r="A14" s="117"/>
      <c r="B14" s="120" t="s">
        <v>352</v>
      </c>
      <c r="C14" s="112" t="s">
        <v>15</v>
      </c>
      <c r="D14" s="124">
        <v>5200.818303675636</v>
      </c>
      <c r="E14" s="124">
        <v>5193.6710398</v>
      </c>
      <c r="F14" s="26">
        <v>99.86348254114752</v>
      </c>
    </row>
    <row r="15" spans="1:235" s="123" customFormat="1" ht="15">
      <c r="A15" s="117"/>
      <c r="B15" s="120" t="s">
        <v>353</v>
      </c>
      <c r="C15" s="112" t="s">
        <v>39</v>
      </c>
      <c r="D15" s="26">
        <v>9.3</v>
      </c>
      <c r="E15" s="26">
        <v>9.4</v>
      </c>
      <c r="F15" s="26">
        <v>101.07526881720429</v>
      </c>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row>
    <row r="16" spans="1:235" s="123" customFormat="1" ht="22.5" customHeight="1">
      <c r="A16" s="117"/>
      <c r="B16" s="120" t="s">
        <v>34</v>
      </c>
      <c r="C16" s="112" t="s">
        <v>35</v>
      </c>
      <c r="D16" s="124">
        <v>0.37472949439775166</v>
      </c>
      <c r="E16" s="124">
        <v>0.375839451353068</v>
      </c>
      <c r="F16" s="26">
        <v>97.36842105263158</v>
      </c>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25"/>
      <c r="DN16" s="125"/>
      <c r="DO16" s="125"/>
      <c r="DP16" s="125"/>
      <c r="DQ16" s="125"/>
      <c r="DR16" s="125"/>
      <c r="DS16" s="125"/>
      <c r="DT16" s="125"/>
      <c r="DU16" s="125"/>
      <c r="DV16" s="125"/>
      <c r="DW16" s="125"/>
      <c r="DX16" s="125"/>
      <c r="DY16" s="125"/>
      <c r="DZ16" s="125"/>
      <c r="EA16" s="125"/>
      <c r="EB16" s="125"/>
      <c r="EC16" s="125"/>
      <c r="ED16" s="125"/>
      <c r="EE16" s="125"/>
      <c r="EF16" s="125"/>
      <c r="EG16" s="125"/>
      <c r="EH16" s="125"/>
      <c r="EI16" s="125"/>
      <c r="EJ16" s="125"/>
      <c r="EK16" s="125"/>
      <c r="EL16" s="125"/>
      <c r="EM16" s="125"/>
      <c r="EN16" s="125"/>
      <c r="EO16" s="125"/>
      <c r="EP16" s="125"/>
      <c r="EQ16" s="125"/>
      <c r="ER16" s="125"/>
      <c r="ES16" s="125"/>
      <c r="ET16" s="125"/>
      <c r="EU16" s="125"/>
      <c r="EV16" s="125"/>
      <c r="EW16" s="125"/>
      <c r="EX16" s="125"/>
      <c r="EY16" s="125"/>
      <c r="EZ16" s="125"/>
      <c r="FA16" s="125"/>
      <c r="FB16" s="125"/>
      <c r="FC16" s="125"/>
      <c r="FD16" s="125"/>
      <c r="FE16" s="125"/>
      <c r="FF16" s="125"/>
      <c r="FG16" s="125"/>
      <c r="FH16" s="125"/>
      <c r="FI16" s="125"/>
      <c r="FJ16" s="125"/>
      <c r="FK16" s="125"/>
      <c r="FL16" s="125"/>
      <c r="FM16" s="125"/>
      <c r="FN16" s="125"/>
      <c r="FO16" s="125"/>
      <c r="FP16" s="125"/>
      <c r="FQ16" s="125"/>
      <c r="FR16" s="125"/>
      <c r="FS16" s="125"/>
      <c r="FT16" s="125"/>
      <c r="FU16" s="125"/>
      <c r="FV16" s="125"/>
      <c r="FW16" s="125"/>
      <c r="FX16" s="125"/>
      <c r="FY16" s="125"/>
      <c r="FZ16" s="125"/>
      <c r="GA16" s="125"/>
      <c r="GB16" s="125"/>
      <c r="GC16" s="125"/>
      <c r="GD16" s="125"/>
      <c r="GE16" s="125"/>
      <c r="GF16" s="125"/>
      <c r="GG16" s="125"/>
      <c r="GH16" s="125"/>
      <c r="GI16" s="125"/>
      <c r="GJ16" s="125"/>
      <c r="GK16" s="125"/>
      <c r="GL16" s="125"/>
      <c r="GM16" s="125"/>
      <c r="GN16" s="125"/>
      <c r="GO16" s="125"/>
      <c r="GP16" s="125"/>
      <c r="GQ16" s="125"/>
      <c r="GR16" s="125"/>
      <c r="GS16" s="125"/>
      <c r="GT16" s="125"/>
      <c r="GU16" s="125"/>
      <c r="GV16" s="125"/>
      <c r="GW16" s="125"/>
      <c r="GX16" s="125"/>
      <c r="GY16" s="125"/>
      <c r="GZ16" s="125"/>
      <c r="HA16" s="125"/>
      <c r="HB16" s="125"/>
      <c r="HC16" s="125"/>
      <c r="HD16" s="125"/>
      <c r="HE16" s="125"/>
      <c r="HF16" s="125"/>
      <c r="HG16" s="125"/>
      <c r="HH16" s="125"/>
      <c r="HI16" s="125"/>
      <c r="HJ16" s="125"/>
      <c r="HK16" s="125"/>
      <c r="HL16" s="125"/>
      <c r="HM16" s="125"/>
      <c r="HN16" s="125"/>
      <c r="HO16" s="125"/>
      <c r="HP16" s="125"/>
      <c r="HQ16" s="125"/>
      <c r="HR16" s="125"/>
      <c r="HS16" s="125"/>
      <c r="HT16" s="125"/>
      <c r="HU16" s="125"/>
      <c r="HV16" s="125"/>
      <c r="HW16" s="125"/>
      <c r="HX16" s="125"/>
      <c r="HY16" s="125"/>
      <c r="HZ16" s="125"/>
      <c r="IA16" s="125"/>
    </row>
    <row r="17" spans="1:6" s="125" customFormat="1" ht="22.5" customHeight="1">
      <c r="A17" s="126"/>
      <c r="B17" s="120" t="s">
        <v>36</v>
      </c>
      <c r="C17" s="112" t="s">
        <v>35</v>
      </c>
      <c r="D17" s="124">
        <v>0.21341626186236395</v>
      </c>
      <c r="E17" s="124">
        <v>0.2193087539572966</v>
      </c>
      <c r="F17" s="26">
        <v>95.45454545454545</v>
      </c>
    </row>
    <row r="18" spans="1:6" s="125" customFormat="1" ht="27">
      <c r="A18" s="126"/>
      <c r="B18" s="120" t="s">
        <v>354</v>
      </c>
      <c r="C18" s="112" t="s">
        <v>15</v>
      </c>
      <c r="D18" s="26">
        <v>144.54447500681817</v>
      </c>
      <c r="E18" s="26">
        <v>111.8757885</v>
      </c>
      <c r="F18" s="26">
        <v>77.43944636678201</v>
      </c>
    </row>
    <row r="19" spans="1:6" s="125" customFormat="1" ht="27">
      <c r="A19" s="126"/>
      <c r="B19" s="120" t="s">
        <v>329</v>
      </c>
      <c r="C19" s="112" t="s">
        <v>37</v>
      </c>
      <c r="D19" s="26">
        <v>2431.158324840764</v>
      </c>
      <c r="E19" s="26">
        <v>2436.7126450331125</v>
      </c>
      <c r="F19" s="26">
        <v>100.22622573214873</v>
      </c>
    </row>
    <row r="20" spans="1:6" s="125" customFormat="1" ht="15">
      <c r="A20" s="126"/>
      <c r="B20" s="120" t="s">
        <v>330</v>
      </c>
      <c r="C20" s="112" t="s">
        <v>37</v>
      </c>
      <c r="D20" s="26">
        <v>32419.07920563507</v>
      </c>
      <c r="E20" s="26">
        <v>40991.3251168</v>
      </c>
      <c r="F20" s="26">
        <v>126.44181979141928</v>
      </c>
    </row>
    <row r="21" spans="1:6" s="125" customFormat="1" ht="15">
      <c r="A21" s="126"/>
      <c r="B21" s="120" t="s">
        <v>331</v>
      </c>
      <c r="C21" s="112" t="s">
        <v>37</v>
      </c>
      <c r="D21" s="26">
        <v>19620.450632911394</v>
      </c>
      <c r="E21" s="124">
        <v>78652.2270326087</v>
      </c>
      <c r="F21" s="26">
        <v>400.8674600545348</v>
      </c>
    </row>
    <row r="22" spans="1:6" s="125" customFormat="1" ht="15">
      <c r="A22" s="126"/>
      <c r="B22" s="120" t="s">
        <v>332</v>
      </c>
      <c r="C22" s="112" t="s">
        <v>53</v>
      </c>
      <c r="D22" s="124">
        <v>1.02</v>
      </c>
      <c r="E22" s="124">
        <v>0.8871895483597669</v>
      </c>
      <c r="F22" s="26">
        <v>87.25490196078431</v>
      </c>
    </row>
    <row r="23" spans="1:6" s="125" customFormat="1" ht="15">
      <c r="A23" s="126"/>
      <c r="B23" s="120" t="s">
        <v>82</v>
      </c>
      <c r="C23" s="112" t="s">
        <v>38</v>
      </c>
      <c r="D23" s="112">
        <v>900</v>
      </c>
      <c r="E23" s="112">
        <v>1365.1</v>
      </c>
      <c r="F23" s="26">
        <v>151.67777777777778</v>
      </c>
    </row>
    <row r="24" spans="1:6" s="125" customFormat="1" ht="15">
      <c r="A24" s="126"/>
      <c r="B24" s="120" t="s">
        <v>50</v>
      </c>
      <c r="C24" s="112" t="s">
        <v>51</v>
      </c>
      <c r="D24" s="26">
        <v>5</v>
      </c>
      <c r="E24" s="124">
        <v>8.03</v>
      </c>
      <c r="F24" s="26">
        <v>62.26650062266501</v>
      </c>
    </row>
    <row r="25" spans="1:6" s="125" customFormat="1" ht="15">
      <c r="A25" s="126"/>
      <c r="B25" s="120" t="s">
        <v>333</v>
      </c>
      <c r="C25" s="112" t="s">
        <v>39</v>
      </c>
      <c r="D25" s="26">
        <v>8.2</v>
      </c>
      <c r="E25" s="26">
        <v>8.3</v>
      </c>
      <c r="F25" s="26">
        <v>101.21951219512198</v>
      </c>
    </row>
    <row r="26" spans="1:6" s="125" customFormat="1" ht="15">
      <c r="A26" s="126"/>
      <c r="B26" s="120" t="s">
        <v>334</v>
      </c>
      <c r="C26" s="112" t="s">
        <v>39</v>
      </c>
      <c r="D26" s="26">
        <v>7.8</v>
      </c>
      <c r="E26" s="127">
        <v>8.4</v>
      </c>
      <c r="F26" s="26">
        <v>107.6923076923077</v>
      </c>
    </row>
    <row r="27" spans="1:6" s="125" customFormat="1" ht="15">
      <c r="A27" s="126"/>
      <c r="B27" s="120" t="s">
        <v>335</v>
      </c>
      <c r="C27" s="112" t="s">
        <v>53</v>
      </c>
      <c r="D27" s="26">
        <v>1.06</v>
      </c>
      <c r="E27" s="26">
        <v>0.95914360190862</v>
      </c>
      <c r="F27" s="26">
        <v>90.56603773584905</v>
      </c>
    </row>
    <row r="28" spans="1:6" s="125" customFormat="1" ht="15">
      <c r="A28" s="126"/>
      <c r="B28" s="120" t="s">
        <v>355</v>
      </c>
      <c r="C28" s="112" t="s">
        <v>23</v>
      </c>
      <c r="D28" s="26">
        <v>54.91753207086133</v>
      </c>
      <c r="E28" s="26">
        <v>49.50445986124876</v>
      </c>
      <c r="F28" s="26">
        <v>90.16393442622952</v>
      </c>
    </row>
    <row r="29" spans="1:6" s="125" customFormat="1" ht="15">
      <c r="A29" s="126"/>
      <c r="B29" s="120" t="s">
        <v>383</v>
      </c>
      <c r="C29" s="112" t="s">
        <v>23</v>
      </c>
      <c r="D29" s="26">
        <v>71.42857142857143</v>
      </c>
      <c r="E29" s="26">
        <v>73.07692307692307</v>
      </c>
      <c r="F29" s="26">
        <v>102.38095238095237</v>
      </c>
    </row>
    <row r="30" spans="1:6" s="125" customFormat="1" ht="15">
      <c r="A30" s="126"/>
      <c r="B30" s="120" t="s">
        <v>384</v>
      </c>
      <c r="C30" s="112" t="s">
        <v>23</v>
      </c>
      <c r="D30" s="26">
        <v>73.27891175062102</v>
      </c>
      <c r="E30" s="124">
        <v>75.04184607941087</v>
      </c>
      <c r="F30" s="26">
        <v>102.31923601637108</v>
      </c>
    </row>
    <row r="31" spans="1:6" s="125" customFormat="1" ht="15">
      <c r="A31" s="126"/>
      <c r="B31" s="120" t="s">
        <v>40</v>
      </c>
      <c r="C31" s="112" t="s">
        <v>23</v>
      </c>
      <c r="D31" s="26">
        <v>58.44155844155844</v>
      </c>
      <c r="E31" s="124">
        <v>47.82608695652174</v>
      </c>
      <c r="F31" s="26">
        <v>81.84931506849315</v>
      </c>
    </row>
    <row r="32" spans="1:6" s="125" customFormat="1" ht="15">
      <c r="A32" s="126"/>
      <c r="B32" s="120" t="s">
        <v>336</v>
      </c>
      <c r="C32" s="112" t="s">
        <v>15</v>
      </c>
      <c r="D32" s="26">
        <v>25.901841614217496</v>
      </c>
      <c r="E32" s="26">
        <v>26.193152177630772</v>
      </c>
      <c r="F32" s="26">
        <v>101.15830115830116</v>
      </c>
    </row>
    <row r="33" spans="1:6" s="125" customFormat="1" ht="15">
      <c r="A33" s="126"/>
      <c r="B33" s="120" t="s">
        <v>41</v>
      </c>
      <c r="C33" s="112" t="s">
        <v>23</v>
      </c>
      <c r="D33" s="112">
        <v>43.07993966817496</v>
      </c>
      <c r="E33" s="112">
        <v>26.89268651231165</v>
      </c>
      <c r="F33" s="26">
        <v>62.41299303944315</v>
      </c>
    </row>
    <row r="34" spans="1:6" s="125" customFormat="1" ht="15">
      <c r="A34" s="126"/>
      <c r="B34" s="120" t="s">
        <v>42</v>
      </c>
      <c r="C34" s="112" t="s">
        <v>43</v>
      </c>
      <c r="D34" s="112">
        <v>95</v>
      </c>
      <c r="E34" s="112">
        <v>95.33467161425067</v>
      </c>
      <c r="F34" s="26">
        <v>100.34736842105264</v>
      </c>
    </row>
    <row r="35" spans="1:6" s="125" customFormat="1" ht="15">
      <c r="A35" s="126"/>
      <c r="B35" s="470" t="s">
        <v>44</v>
      </c>
      <c r="C35" s="472" t="s">
        <v>43</v>
      </c>
      <c r="D35" s="472">
        <v>90</v>
      </c>
      <c r="E35" s="472">
        <v>88.36942112240389</v>
      </c>
      <c r="F35" s="474">
        <v>98.22222222222223</v>
      </c>
    </row>
    <row r="36" spans="1:6" s="125" customFormat="1" ht="15">
      <c r="A36" s="126"/>
      <c r="B36" s="128" t="s">
        <v>270</v>
      </c>
      <c r="C36" s="129"/>
      <c r="D36" s="129"/>
      <c r="E36" s="129"/>
      <c r="F36" s="129"/>
    </row>
    <row r="37" spans="1:6" s="125" customFormat="1" ht="15">
      <c r="A37" s="126"/>
      <c r="B37" s="130" t="s">
        <v>271</v>
      </c>
      <c r="C37" s="129"/>
      <c r="D37" s="129"/>
      <c r="E37" s="129"/>
      <c r="F37" s="129"/>
    </row>
    <row r="38" spans="1:6" s="125" customFormat="1" ht="18">
      <c r="A38" s="126"/>
      <c r="B38" s="131" t="s">
        <v>367</v>
      </c>
      <c r="C38" s="8"/>
      <c r="D38" s="8"/>
      <c r="E38" s="8"/>
      <c r="F38" s="8"/>
    </row>
    <row r="39" spans="1:6" s="125" customFormat="1" ht="18">
      <c r="A39" s="126"/>
      <c r="B39" s="131" t="s">
        <v>368</v>
      </c>
      <c r="C39" s="8"/>
      <c r="D39" s="8"/>
      <c r="E39" s="8"/>
      <c r="F39" s="8"/>
    </row>
    <row r="40" spans="1:6" s="125" customFormat="1" ht="18">
      <c r="A40" s="126"/>
      <c r="B40" s="131" t="s">
        <v>385</v>
      </c>
      <c r="C40" s="8"/>
      <c r="D40" s="8"/>
      <c r="E40" s="8"/>
      <c r="F40" s="8"/>
    </row>
    <row r="41" spans="1:6" s="125" customFormat="1" ht="18">
      <c r="A41" s="126"/>
      <c r="B41" s="131" t="s">
        <v>369</v>
      </c>
      <c r="C41" s="8"/>
      <c r="D41" s="8"/>
      <c r="E41" s="8"/>
      <c r="F41" s="8"/>
    </row>
    <row r="42" spans="1:6" ht="18">
      <c r="A42" s="117"/>
      <c r="B42" s="132" t="s">
        <v>274</v>
      </c>
      <c r="C42" s="8"/>
      <c r="D42" s="8"/>
      <c r="E42" s="8"/>
      <c r="F42" s="8"/>
    </row>
    <row r="43" spans="1:6" ht="18">
      <c r="A43" s="117"/>
      <c r="B43" s="133" t="s">
        <v>272</v>
      </c>
      <c r="C43" s="8"/>
      <c r="D43" s="8"/>
      <c r="E43" s="8"/>
      <c r="F43" s="8"/>
    </row>
    <row r="44" ht="12.75"/>
    <row r="45" ht="12.75"/>
    <row r="46" ht="15">
      <c r="B46" s="137"/>
    </row>
    <row r="54" ht="37.5" customHeight="1">
      <c r="F54" s="138"/>
    </row>
  </sheetData>
  <sheetProtection/>
  <mergeCells count="2">
    <mergeCell ref="B3:F3"/>
    <mergeCell ref="B4:F4"/>
  </mergeCells>
  <printOptions/>
  <pageMargins left="0.7086614173228347" right="0.1968503937007874" top="0.7480314960629921" bottom="0.7480314960629921" header="0.31496062992125984" footer="0.31496062992125984"/>
  <pageSetup fitToHeight="1" fitToWidth="1" horizontalDpi="600" verticalDpi="600" orientation="portrait" scale="4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L48"/>
  <sheetViews>
    <sheetView showGridLines="0" zoomScalePageLayoutView="0" workbookViewId="0" topLeftCell="A1">
      <pane ySplit="5" topLeftCell="A6" activePane="bottomLeft" state="frozen"/>
      <selection pane="topLeft" activeCell="G33" sqref="G33"/>
      <selection pane="bottomLeft" activeCell="A1" sqref="A1"/>
    </sheetView>
  </sheetViews>
  <sheetFormatPr defaultColWidth="11.421875" defaultRowHeight="15"/>
  <cols>
    <col min="1" max="1" width="11.421875" style="109" customWidth="1"/>
    <col min="2" max="6" width="11.7109375" style="109" customWidth="1"/>
    <col min="7" max="16384" width="11.421875" style="109" customWidth="1"/>
  </cols>
  <sheetData>
    <row r="1" spans="1:2" ht="15">
      <c r="A1" s="42"/>
      <c r="B1" s="108"/>
    </row>
    <row r="2" spans="1:2" ht="14.25">
      <c r="A2" s="24"/>
      <c r="B2" s="110"/>
    </row>
    <row r="3" spans="2:12" ht="15" customHeight="1">
      <c r="B3" s="405" t="s">
        <v>112</v>
      </c>
      <c r="C3" s="405"/>
      <c r="D3" s="405"/>
      <c r="E3" s="405"/>
      <c r="F3" s="405"/>
      <c r="H3" s="8"/>
      <c r="I3" s="8"/>
      <c r="J3" s="8"/>
      <c r="K3" s="8"/>
      <c r="L3" s="8"/>
    </row>
    <row r="4" spans="2:12" ht="15" customHeight="1">
      <c r="B4" s="403" t="s">
        <v>381</v>
      </c>
      <c r="C4" s="403"/>
      <c r="D4" s="403"/>
      <c r="E4" s="403"/>
      <c r="F4" s="403"/>
      <c r="H4" s="8"/>
      <c r="I4" s="8"/>
      <c r="J4" s="8"/>
      <c r="K4" s="8"/>
      <c r="L4" s="8"/>
    </row>
    <row r="5" spans="2:12" ht="35.25" customHeight="1">
      <c r="B5" s="346" t="s">
        <v>0</v>
      </c>
      <c r="C5" s="346" t="s">
        <v>1</v>
      </c>
      <c r="D5" s="346" t="s">
        <v>2</v>
      </c>
      <c r="E5" s="346" t="s">
        <v>3</v>
      </c>
      <c r="F5" s="346" t="s">
        <v>4</v>
      </c>
      <c r="H5" s="8"/>
      <c r="I5" s="8"/>
      <c r="J5" s="8"/>
      <c r="K5" s="8"/>
      <c r="L5" s="8"/>
    </row>
    <row r="6" spans="2:12" ht="18">
      <c r="B6" s="111" t="s">
        <v>292</v>
      </c>
      <c r="C6" s="112">
        <v>29327</v>
      </c>
      <c r="D6" s="113">
        <v>102</v>
      </c>
      <c r="E6" s="114">
        <v>3434</v>
      </c>
      <c r="F6" s="114">
        <f aca="true" t="shared" si="0" ref="F6:F13">SUM(C6:E6)</f>
        <v>32863</v>
      </c>
      <c r="H6" s="8"/>
      <c r="I6" s="8"/>
      <c r="J6" s="8"/>
      <c r="K6" s="8"/>
      <c r="L6" s="8"/>
    </row>
    <row r="7" spans="2:12" ht="18">
      <c r="B7" s="111" t="s">
        <v>293</v>
      </c>
      <c r="C7" s="112">
        <v>29526</v>
      </c>
      <c r="D7" s="113">
        <v>110</v>
      </c>
      <c r="E7" s="114">
        <v>4195</v>
      </c>
      <c r="F7" s="114">
        <f t="shared" si="0"/>
        <v>33831</v>
      </c>
      <c r="H7" s="8"/>
      <c r="I7" s="8"/>
      <c r="J7" s="8"/>
      <c r="K7" s="8"/>
      <c r="L7" s="8"/>
    </row>
    <row r="8" spans="2:12" ht="18">
      <c r="B8" s="111" t="s">
        <v>294</v>
      </c>
      <c r="C8" s="112">
        <v>32054</v>
      </c>
      <c r="D8" s="113">
        <v>223</v>
      </c>
      <c r="E8" s="114">
        <v>2153</v>
      </c>
      <c r="F8" s="114">
        <f t="shared" si="0"/>
        <v>34430</v>
      </c>
      <c r="H8" s="8"/>
      <c r="I8" s="8"/>
      <c r="J8" s="8"/>
      <c r="K8" s="8"/>
      <c r="L8" s="8"/>
    </row>
    <row r="9" spans="2:12" ht="18">
      <c r="B9" s="111" t="s">
        <v>295</v>
      </c>
      <c r="C9" s="112">
        <v>33350</v>
      </c>
      <c r="D9" s="113">
        <v>272</v>
      </c>
      <c r="E9" s="114">
        <v>1969</v>
      </c>
      <c r="F9" s="114">
        <f t="shared" si="0"/>
        <v>35591</v>
      </c>
      <c r="H9" s="8"/>
      <c r="I9" s="8"/>
      <c r="J9" s="8"/>
      <c r="K9" s="8"/>
      <c r="L9" s="8"/>
    </row>
    <row r="10" spans="2:12" ht="18">
      <c r="B10" s="111" t="s">
        <v>296</v>
      </c>
      <c r="C10" s="112">
        <v>32886</v>
      </c>
      <c r="D10" s="113">
        <v>254</v>
      </c>
      <c r="E10" s="114">
        <v>2314</v>
      </c>
      <c r="F10" s="114">
        <f t="shared" si="0"/>
        <v>35454</v>
      </c>
      <c r="H10" s="8"/>
      <c r="I10" s="8"/>
      <c r="J10" s="8"/>
      <c r="K10" s="8"/>
      <c r="L10" s="8"/>
    </row>
    <row r="11" spans="2:12" ht="18">
      <c r="B11" s="111" t="s">
        <v>297</v>
      </c>
      <c r="C11" s="112">
        <v>32563</v>
      </c>
      <c r="D11" s="113">
        <v>232</v>
      </c>
      <c r="E11" s="114">
        <v>3150</v>
      </c>
      <c r="F11" s="114">
        <f t="shared" si="0"/>
        <v>35945</v>
      </c>
      <c r="H11" s="8"/>
      <c r="I11" s="8"/>
      <c r="J11" s="8"/>
      <c r="K11" s="8"/>
      <c r="L11" s="8"/>
    </row>
    <row r="12" spans="2:12" ht="18">
      <c r="B12" s="111" t="s">
        <v>298</v>
      </c>
      <c r="C12" s="112">
        <v>32656</v>
      </c>
      <c r="D12" s="113">
        <v>221</v>
      </c>
      <c r="E12" s="114">
        <v>3070</v>
      </c>
      <c r="F12" s="114">
        <f t="shared" si="0"/>
        <v>35947</v>
      </c>
      <c r="H12" s="8"/>
      <c r="I12" s="8"/>
      <c r="J12" s="8"/>
      <c r="K12" s="8"/>
      <c r="L12" s="8"/>
    </row>
    <row r="13" spans="2:12" ht="18">
      <c r="B13" s="111" t="s">
        <v>299</v>
      </c>
      <c r="C13" s="112">
        <v>32697</v>
      </c>
      <c r="D13" s="113">
        <v>205</v>
      </c>
      <c r="E13" s="114">
        <v>3799</v>
      </c>
      <c r="F13" s="114">
        <f t="shared" si="0"/>
        <v>36701</v>
      </c>
      <c r="H13" s="8"/>
      <c r="I13" s="8"/>
      <c r="J13" s="8"/>
      <c r="K13" s="8"/>
      <c r="L13" s="8"/>
    </row>
    <row r="14" spans="2:12" ht="18">
      <c r="B14" s="111" t="s">
        <v>300</v>
      </c>
      <c r="C14" s="112">
        <v>32876</v>
      </c>
      <c r="D14" s="113">
        <v>198</v>
      </c>
      <c r="E14" s="114">
        <v>4066</v>
      </c>
      <c r="F14" s="114">
        <f>SUM(C14:E14)</f>
        <v>37140</v>
      </c>
      <c r="H14" s="8"/>
      <c r="I14" s="8"/>
      <c r="J14" s="8"/>
      <c r="K14" s="8"/>
      <c r="L14" s="8"/>
    </row>
    <row r="15" spans="2:12" ht="18">
      <c r="B15" s="111" t="s">
        <v>337</v>
      </c>
      <c r="C15" s="112">
        <v>32397</v>
      </c>
      <c r="D15" s="113">
        <v>200</v>
      </c>
      <c r="E15" s="114">
        <v>3230</v>
      </c>
      <c r="F15" s="114">
        <f>SUM(C15:E15)</f>
        <v>35827</v>
      </c>
      <c r="H15" s="8"/>
      <c r="I15" s="8"/>
      <c r="J15" s="8"/>
      <c r="K15" s="8"/>
      <c r="L15" s="8"/>
    </row>
    <row r="16" spans="2:12" ht="18">
      <c r="B16" s="111" t="s">
        <v>356</v>
      </c>
      <c r="C16" s="112">
        <v>32335</v>
      </c>
      <c r="D16" s="113">
        <v>206</v>
      </c>
      <c r="E16" s="114">
        <v>3163</v>
      </c>
      <c r="F16" s="112">
        <f>SUM(C16:E16)</f>
        <v>35704</v>
      </c>
      <c r="H16" s="8"/>
      <c r="I16" s="8"/>
      <c r="J16" s="8"/>
      <c r="K16" s="8"/>
      <c r="L16" s="8"/>
    </row>
    <row r="17" spans="2:12" ht="18">
      <c r="B17" s="471" t="s">
        <v>382</v>
      </c>
      <c r="C17" s="472">
        <v>29775</v>
      </c>
      <c r="D17" s="477">
        <v>191</v>
      </c>
      <c r="E17" s="478">
        <v>2568</v>
      </c>
      <c r="F17" s="472">
        <f>SUM(C17:E17)</f>
        <v>32534</v>
      </c>
      <c r="H17" s="8"/>
      <c r="I17" s="8"/>
      <c r="J17" s="8"/>
      <c r="K17" s="8"/>
      <c r="L17" s="8"/>
    </row>
    <row r="18" spans="3:12" ht="18">
      <c r="C18" s="112"/>
      <c r="D18" s="113"/>
      <c r="E18" s="114"/>
      <c r="F18" s="112"/>
      <c r="H18" s="8"/>
      <c r="I18" s="8"/>
      <c r="J18" s="8"/>
      <c r="K18" s="8"/>
      <c r="L18" s="8"/>
    </row>
    <row r="19" spans="2:12" ht="18">
      <c r="B19" s="61" t="s">
        <v>161</v>
      </c>
      <c r="H19" s="8"/>
      <c r="I19" s="8"/>
      <c r="J19" s="8"/>
      <c r="K19" s="8"/>
      <c r="L19" s="8"/>
    </row>
    <row r="20" spans="2:12" ht="18">
      <c r="B20" s="61" t="s">
        <v>114</v>
      </c>
      <c r="G20" s="115"/>
      <c r="H20" s="8"/>
      <c r="I20" s="8"/>
      <c r="J20" s="8"/>
      <c r="K20" s="8"/>
      <c r="L20" s="8"/>
    </row>
    <row r="21" spans="8:12" ht="18">
      <c r="H21" s="8"/>
      <c r="I21" s="8"/>
      <c r="J21" s="8"/>
      <c r="K21" s="8"/>
      <c r="L21" s="8"/>
    </row>
    <row r="22" spans="8:12" ht="18">
      <c r="H22" s="8"/>
      <c r="I22" s="8"/>
      <c r="J22" s="8"/>
      <c r="K22" s="8"/>
      <c r="L22" s="8"/>
    </row>
    <row r="48" ht="18">
      <c r="F48" s="116"/>
    </row>
  </sheetData>
  <sheetProtection/>
  <mergeCells count="2">
    <mergeCell ref="B3:F3"/>
    <mergeCell ref="B4:F4"/>
  </mergeCells>
  <printOptions/>
  <pageMargins left="0.7086614173228347" right="0.7086614173228347" top="0.7480314960629921" bottom="0.7480314960629921" header="0.31496062992125984" footer="0.31496062992125984"/>
  <pageSetup fitToHeight="1" fitToWidth="1" horizontalDpi="600" verticalDpi="600" orientation="portrait" scale="65" r:id="rId2"/>
  <ignoredErrors>
    <ignoredError sqref="B6:B17" numberStoredAsText="1"/>
  </ignoredErrors>
  <drawing r:id="rId1"/>
</worksheet>
</file>

<file path=xl/worksheets/sheet25.xml><?xml version="1.0" encoding="utf-8"?>
<worksheet xmlns="http://schemas.openxmlformats.org/spreadsheetml/2006/main" xmlns:r="http://schemas.openxmlformats.org/officeDocument/2006/relationships">
  <sheetPr>
    <pageSetUpPr fitToPage="1"/>
  </sheetPr>
  <dimension ref="A1:C18"/>
  <sheetViews>
    <sheetView showGridLines="0" showRowColHeaders="0" zoomScalePageLayoutView="0" workbookViewId="0" topLeftCell="A1">
      <selection activeCell="A2" sqref="A2:C18"/>
    </sheetView>
  </sheetViews>
  <sheetFormatPr defaultColWidth="11.421875" defaultRowHeight="15"/>
  <cols>
    <col min="1" max="1" width="11.421875" style="23" customWidth="1"/>
    <col min="2" max="2" width="58.8515625" style="23" bestFit="1" customWidth="1"/>
    <col min="3" max="3" width="14.28125" style="23" customWidth="1"/>
    <col min="4" max="16384" width="11.421875" style="23" customWidth="1"/>
  </cols>
  <sheetData>
    <row r="1" ht="15">
      <c r="A1" s="42"/>
    </row>
    <row r="2" ht="12.75"/>
    <row r="3" spans="2:3" ht="15">
      <c r="B3" s="468" t="s">
        <v>304</v>
      </c>
      <c r="C3" s="468"/>
    </row>
    <row r="4" spans="2:3" ht="15">
      <c r="B4" s="469" t="s">
        <v>429</v>
      </c>
      <c r="C4" s="469"/>
    </row>
    <row r="5" spans="2:3" ht="15">
      <c r="B5" s="469" t="s">
        <v>79</v>
      </c>
      <c r="C5" s="469"/>
    </row>
    <row r="6" spans="2:3" ht="15">
      <c r="B6" s="346" t="s">
        <v>276</v>
      </c>
      <c r="C6" s="346" t="s">
        <v>309</v>
      </c>
    </row>
    <row r="7" spans="2:3" ht="15">
      <c r="B7" s="96" t="s">
        <v>305</v>
      </c>
      <c r="C7" s="97">
        <f>SUM(C8:C11)</f>
        <v>3990646578</v>
      </c>
    </row>
    <row r="8" spans="2:3" ht="15">
      <c r="B8" s="98" t="s">
        <v>306</v>
      </c>
      <c r="C8" s="99">
        <v>1257922017</v>
      </c>
    </row>
    <row r="9" spans="2:3" ht="15">
      <c r="B9" s="98" t="s">
        <v>307</v>
      </c>
      <c r="C9" s="99">
        <v>2379006992</v>
      </c>
    </row>
    <row r="10" spans="2:3" ht="15">
      <c r="B10" s="98" t="s">
        <v>308</v>
      </c>
      <c r="C10" s="100">
        <v>129931447.99999999</v>
      </c>
    </row>
    <row r="11" spans="2:3" ht="15">
      <c r="B11" s="475" t="s">
        <v>310</v>
      </c>
      <c r="C11" s="476">
        <v>223786121</v>
      </c>
    </row>
    <row r="12" spans="2:3" ht="15">
      <c r="B12" s="98"/>
      <c r="C12" s="101"/>
    </row>
    <row r="13" spans="2:3" ht="15">
      <c r="B13" s="102"/>
      <c r="C13" s="103"/>
    </row>
    <row r="14" spans="2:3" ht="15">
      <c r="B14" s="104"/>
      <c r="C14" s="103"/>
    </row>
    <row r="15" spans="2:3" ht="15">
      <c r="B15" s="104"/>
      <c r="C15" s="103"/>
    </row>
    <row r="16" spans="2:3" ht="15">
      <c r="B16" s="104"/>
      <c r="C16" s="105"/>
    </row>
    <row r="17" spans="2:3" ht="15">
      <c r="B17" s="106" t="s">
        <v>244</v>
      </c>
      <c r="C17" s="107"/>
    </row>
    <row r="18" ht="15">
      <c r="B18" s="106" t="s">
        <v>366</v>
      </c>
    </row>
  </sheetData>
  <sheetProtection/>
  <mergeCells count="3">
    <mergeCell ref="B3: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pane ySplit="6" topLeftCell="A7" activePane="bottomLeft" state="frozen"/>
      <selection pane="topLeft" activeCell="G33" sqref="G33"/>
      <selection pane="bottomLeft" activeCell="A1" sqref="A1"/>
    </sheetView>
  </sheetViews>
  <sheetFormatPr defaultColWidth="11.421875" defaultRowHeight="15"/>
  <cols>
    <col min="1" max="1" width="10.140625" style="53" customWidth="1"/>
    <col min="2" max="4" width="17.140625" style="53" customWidth="1"/>
    <col min="5" max="5" width="11.421875" style="53" customWidth="1"/>
    <col min="6" max="8" width="17.140625" style="53" customWidth="1"/>
    <col min="9" max="9" width="11.421875" style="53" customWidth="1"/>
    <col min="10" max="12" width="14.57421875" style="53" customWidth="1"/>
    <col min="13" max="13" width="11.421875" style="53" customWidth="1"/>
    <col min="14" max="16" width="14.57421875" style="53" customWidth="1"/>
    <col min="17" max="16384" width="11.421875" style="53" customWidth="1"/>
  </cols>
  <sheetData>
    <row r="1" ht="15">
      <c r="A1" s="42"/>
    </row>
    <row r="2" ht="14.25">
      <c r="A2" s="45"/>
    </row>
    <row r="3" spans="1:16" s="307" customFormat="1" ht="15" customHeight="1">
      <c r="A3" s="306"/>
      <c r="B3" s="405" t="s">
        <v>222</v>
      </c>
      <c r="C3" s="405"/>
      <c r="D3" s="405"/>
      <c r="F3" s="405" t="s">
        <v>222</v>
      </c>
      <c r="G3" s="405"/>
      <c r="H3" s="405"/>
      <c r="J3" s="405" t="s">
        <v>258</v>
      </c>
      <c r="K3" s="405"/>
      <c r="L3" s="405"/>
      <c r="N3" s="405" t="s">
        <v>258</v>
      </c>
      <c r="O3" s="405"/>
      <c r="P3" s="405"/>
    </row>
    <row r="4" spans="1:16" s="307" customFormat="1" ht="15" customHeight="1">
      <c r="A4" s="306"/>
      <c r="B4" s="403" t="s">
        <v>423</v>
      </c>
      <c r="C4" s="403"/>
      <c r="D4" s="403"/>
      <c r="F4" s="403" t="s">
        <v>439</v>
      </c>
      <c r="G4" s="403"/>
      <c r="H4" s="403"/>
      <c r="J4" s="403" t="s">
        <v>439</v>
      </c>
      <c r="K4" s="403"/>
      <c r="L4" s="403"/>
      <c r="N4" s="403" t="s">
        <v>439</v>
      </c>
      <c r="O4" s="403"/>
      <c r="P4" s="403"/>
    </row>
    <row r="5" spans="1:16" s="307" customFormat="1" ht="15.75" customHeight="1">
      <c r="A5" s="306"/>
      <c r="B5" s="403"/>
      <c r="C5" s="403"/>
      <c r="D5" s="403"/>
      <c r="F5" s="403"/>
      <c r="G5" s="403"/>
      <c r="H5" s="403"/>
      <c r="J5" s="403"/>
      <c r="K5" s="403"/>
      <c r="L5" s="403"/>
      <c r="N5" s="403"/>
      <c r="O5" s="403"/>
      <c r="P5" s="403"/>
    </row>
    <row r="6" spans="1:16" ht="30">
      <c r="A6" s="45"/>
      <c r="B6" s="308" t="s">
        <v>0</v>
      </c>
      <c r="C6" s="309" t="s">
        <v>257</v>
      </c>
      <c r="D6" s="310" t="s">
        <v>90</v>
      </c>
      <c r="F6" s="308" t="s">
        <v>0</v>
      </c>
      <c r="G6" s="309" t="s">
        <v>257</v>
      </c>
      <c r="H6" s="310" t="s">
        <v>90</v>
      </c>
      <c r="J6" s="308" t="s">
        <v>0</v>
      </c>
      <c r="K6" s="309" t="s">
        <v>83</v>
      </c>
      <c r="L6" s="310" t="s">
        <v>90</v>
      </c>
      <c r="N6" s="308" t="s">
        <v>0</v>
      </c>
      <c r="O6" s="309" t="s">
        <v>83</v>
      </c>
      <c r="P6" s="310" t="s">
        <v>90</v>
      </c>
    </row>
    <row r="7" spans="1:16" ht="7.5" customHeight="1">
      <c r="A7" s="45"/>
      <c r="J7" s="39"/>
      <c r="K7" s="40"/>
      <c r="L7" s="41"/>
      <c r="N7" s="39"/>
      <c r="O7" s="40"/>
      <c r="P7" s="41"/>
    </row>
    <row r="8" spans="1:16" ht="18">
      <c r="A8" s="45"/>
      <c r="B8" s="39">
        <v>2011</v>
      </c>
      <c r="C8" s="40">
        <v>296710</v>
      </c>
      <c r="D8" s="41"/>
      <c r="F8" s="39">
        <v>2011</v>
      </c>
      <c r="G8" s="40">
        <v>3049701</v>
      </c>
      <c r="H8" s="41"/>
      <c r="I8" s="59"/>
      <c r="J8" s="39">
        <v>2011</v>
      </c>
      <c r="K8" s="40">
        <v>569596</v>
      </c>
      <c r="L8" s="41"/>
      <c r="N8" s="39">
        <v>2011</v>
      </c>
      <c r="O8" s="40">
        <v>4930796</v>
      </c>
      <c r="P8" s="41"/>
    </row>
    <row r="9" spans="1:16" ht="18">
      <c r="A9" s="45"/>
      <c r="B9" s="39">
        <v>2012</v>
      </c>
      <c r="C9" s="40">
        <v>347211</v>
      </c>
      <c r="D9" s="60">
        <f aca="true" t="shared" si="0" ref="D9:D16">+(C9/C8-1)*100</f>
        <v>17.02032287418691</v>
      </c>
      <c r="F9" s="39">
        <v>2012</v>
      </c>
      <c r="G9" s="40">
        <v>4394051</v>
      </c>
      <c r="H9" s="60">
        <f aca="true" t="shared" si="1" ref="H9:H16">+(G9/G8-1)*100</f>
        <v>44.08137059993751</v>
      </c>
      <c r="J9" s="39">
        <v>2012</v>
      </c>
      <c r="K9" s="40">
        <v>635787</v>
      </c>
      <c r="L9" s="41">
        <f aca="true" t="shared" si="2" ref="L9:L14">+(K9/K8-1)*100</f>
        <v>11.620692561043256</v>
      </c>
      <c r="N9" s="39">
        <v>2012</v>
      </c>
      <c r="O9" s="40">
        <v>7157990</v>
      </c>
      <c r="P9" s="41">
        <f aca="true" t="shared" si="3" ref="P9:P14">+(O9/O8-1)*100</f>
        <v>45.16905586846425</v>
      </c>
    </row>
    <row r="10" spans="1:16" ht="18">
      <c r="A10" s="45"/>
      <c r="B10" s="39">
        <v>2013</v>
      </c>
      <c r="C10" s="40">
        <v>337278</v>
      </c>
      <c r="D10" s="60">
        <f t="shared" si="0"/>
        <v>-2.860796460941617</v>
      </c>
      <c r="F10" s="39">
        <v>2013</v>
      </c>
      <c r="G10" s="40">
        <v>5796933</v>
      </c>
      <c r="H10" s="60">
        <f t="shared" si="1"/>
        <v>31.92684836839628</v>
      </c>
      <c r="J10" s="39">
        <v>2013</v>
      </c>
      <c r="K10" s="40">
        <v>525535</v>
      </c>
      <c r="L10" s="41">
        <f t="shared" si="2"/>
        <v>-17.34102773413109</v>
      </c>
      <c r="N10" s="39">
        <v>2013</v>
      </c>
      <c r="O10" s="40">
        <v>9324273</v>
      </c>
      <c r="P10" s="41">
        <f t="shared" si="3"/>
        <v>30.26384501794499</v>
      </c>
    </row>
    <row r="11" spans="1:16" ht="18">
      <c r="A11" s="45"/>
      <c r="B11" s="39">
        <v>2014</v>
      </c>
      <c r="C11" s="40">
        <v>364261</v>
      </c>
      <c r="D11" s="60">
        <f t="shared" si="0"/>
        <v>8.000225333404497</v>
      </c>
      <c r="F11" s="39">
        <v>2014</v>
      </c>
      <c r="G11" s="40">
        <v>6952073</v>
      </c>
      <c r="H11" s="60">
        <f t="shared" si="1"/>
        <v>19.926744021364406</v>
      </c>
      <c r="J11" s="39">
        <v>2014</v>
      </c>
      <c r="K11" s="40">
        <v>575280</v>
      </c>
      <c r="L11" s="41">
        <f t="shared" si="2"/>
        <v>9.465592206037666</v>
      </c>
      <c r="N11" s="39">
        <v>2014</v>
      </c>
      <c r="O11" s="40">
        <v>11288770</v>
      </c>
      <c r="P11" s="41">
        <f t="shared" si="3"/>
        <v>21.068634519817266</v>
      </c>
    </row>
    <row r="12" spans="1:16" ht="18">
      <c r="A12" s="45"/>
      <c r="B12" s="39">
        <v>2015</v>
      </c>
      <c r="C12" s="40">
        <v>276767</v>
      </c>
      <c r="D12" s="60">
        <f t="shared" si="0"/>
        <v>-24.019590348678555</v>
      </c>
      <c r="F12" s="39">
        <v>2015</v>
      </c>
      <c r="G12" s="40">
        <v>8188796</v>
      </c>
      <c r="H12" s="60">
        <f t="shared" si="1"/>
        <v>17.78926947401156</v>
      </c>
      <c r="J12" s="39">
        <v>2015</v>
      </c>
      <c r="K12" s="40">
        <v>515074</v>
      </c>
      <c r="L12" s="41">
        <f t="shared" si="2"/>
        <v>-10.465512446113202</v>
      </c>
      <c r="N12" s="39">
        <v>2015</v>
      </c>
      <c r="O12" s="40">
        <v>13305864</v>
      </c>
      <c r="P12" s="41">
        <f t="shared" si="3"/>
        <v>17.86814683973541</v>
      </c>
    </row>
    <row r="13" spans="2:16" ht="18">
      <c r="B13" s="39">
        <v>2016</v>
      </c>
      <c r="C13" s="40">
        <v>261867</v>
      </c>
      <c r="D13" s="60">
        <f t="shared" si="0"/>
        <v>-5.383589806588218</v>
      </c>
      <c r="F13" s="39">
        <v>2016</v>
      </c>
      <c r="G13" s="40">
        <v>9232859</v>
      </c>
      <c r="H13" s="60">
        <f t="shared" si="1"/>
        <v>12.74989632175474</v>
      </c>
      <c r="J13" s="39">
        <v>2016</v>
      </c>
      <c r="K13" s="40">
        <v>606464</v>
      </c>
      <c r="L13" s="41">
        <f t="shared" si="2"/>
        <v>17.74308157662783</v>
      </c>
      <c r="N13" s="39">
        <v>2016</v>
      </c>
      <c r="O13" s="40">
        <v>15390266</v>
      </c>
      <c r="P13" s="41">
        <f t="shared" si="3"/>
        <v>15.665288627630636</v>
      </c>
    </row>
    <row r="14" spans="2:16" ht="18">
      <c r="B14" s="39">
        <v>2017</v>
      </c>
      <c r="C14" s="40">
        <v>366096</v>
      </c>
      <c r="D14" s="60">
        <f t="shared" si="0"/>
        <v>39.802266035812075</v>
      </c>
      <c r="F14" s="39">
        <v>2017</v>
      </c>
      <c r="G14" s="40">
        <v>10617003</v>
      </c>
      <c r="H14" s="60">
        <f t="shared" si="1"/>
        <v>14.991499382802221</v>
      </c>
      <c r="J14" s="39">
        <v>2017</v>
      </c>
      <c r="K14" s="40">
        <v>769480</v>
      </c>
      <c r="L14" s="41">
        <f t="shared" si="2"/>
        <v>26.879748839172656</v>
      </c>
      <c r="N14" s="39">
        <v>2017</v>
      </c>
      <c r="O14" s="40">
        <v>18277897</v>
      </c>
      <c r="P14" s="41">
        <f t="shared" si="3"/>
        <v>18.762710144191132</v>
      </c>
    </row>
    <row r="15" spans="2:16" ht="18">
      <c r="B15" s="39">
        <v>2018</v>
      </c>
      <c r="C15" s="40">
        <v>329672</v>
      </c>
      <c r="D15" s="60">
        <f t="shared" si="0"/>
        <v>-9.94930291508238</v>
      </c>
      <c r="F15" s="39">
        <v>2018</v>
      </c>
      <c r="G15" s="40">
        <v>12114605</v>
      </c>
      <c r="H15" s="60">
        <f t="shared" si="1"/>
        <v>14.105694422427884</v>
      </c>
      <c r="J15" s="39">
        <v>2018</v>
      </c>
      <c r="K15" s="40">
        <v>834048</v>
      </c>
      <c r="L15" s="41">
        <f>+(K15/K14-1)*100</f>
        <v>8.391121276706336</v>
      </c>
      <c r="N15" s="39">
        <v>2018</v>
      </c>
      <c r="O15" s="40">
        <v>21216060</v>
      </c>
      <c r="P15" s="41">
        <f>+(O15/O14-1)*100</f>
        <v>16.074951073419452</v>
      </c>
    </row>
    <row r="16" spans="2:16" ht="18">
      <c r="B16" s="484">
        <v>2019</v>
      </c>
      <c r="C16" s="536">
        <v>392192</v>
      </c>
      <c r="D16" s="537">
        <f t="shared" si="0"/>
        <v>18.964303914193504</v>
      </c>
      <c r="F16" s="484">
        <v>2019</v>
      </c>
      <c r="G16" s="536">
        <v>13651788</v>
      </c>
      <c r="H16" s="537">
        <f t="shared" si="1"/>
        <v>12.688676188782043</v>
      </c>
      <c r="J16" s="484">
        <v>2019</v>
      </c>
      <c r="K16" s="536">
        <v>786653</v>
      </c>
      <c r="L16" s="538">
        <f>+(K16/K15-1)*100</f>
        <v>-5.682526665131982</v>
      </c>
      <c r="N16" s="484">
        <v>2019</v>
      </c>
      <c r="O16" s="536">
        <v>24191488</v>
      </c>
      <c r="P16" s="538">
        <f>+(O16/O15-1)*100</f>
        <v>14.02441358103248</v>
      </c>
    </row>
    <row r="18" spans="2:14" ht="18">
      <c r="B18" s="61" t="s">
        <v>161</v>
      </c>
      <c r="F18" s="61" t="s">
        <v>161</v>
      </c>
      <c r="J18" s="61" t="s">
        <v>161</v>
      </c>
      <c r="N18" s="61" t="s">
        <v>161</v>
      </c>
    </row>
    <row r="19" spans="2:14" ht="18">
      <c r="B19" s="61" t="s">
        <v>114</v>
      </c>
      <c r="F19" s="61" t="s">
        <v>344</v>
      </c>
      <c r="J19" s="61" t="s">
        <v>114</v>
      </c>
      <c r="N19" s="61" t="s">
        <v>114</v>
      </c>
    </row>
    <row r="20" ht="18">
      <c r="F20" s="61" t="s">
        <v>114</v>
      </c>
    </row>
    <row r="23" spans="2:16" s="307" customFormat="1" ht="18">
      <c r="B23" s="10"/>
      <c r="C23" s="10"/>
      <c r="D23" s="10"/>
      <c r="F23" s="405" t="s">
        <v>222</v>
      </c>
      <c r="G23" s="405"/>
      <c r="H23" s="405"/>
      <c r="J23" s="10"/>
      <c r="K23" s="10"/>
      <c r="L23" s="10"/>
      <c r="N23" s="405" t="s">
        <v>258</v>
      </c>
      <c r="O23" s="405"/>
      <c r="P23" s="405"/>
    </row>
    <row r="24" spans="2:16" s="307" customFormat="1" ht="15.75" customHeight="1">
      <c r="B24" s="10"/>
      <c r="C24" s="10"/>
      <c r="D24" s="10"/>
      <c r="F24" s="403" t="s">
        <v>440</v>
      </c>
      <c r="G24" s="403"/>
      <c r="H24" s="403"/>
      <c r="J24" s="10"/>
      <c r="K24" s="10"/>
      <c r="L24" s="10"/>
      <c r="N24" s="403" t="s">
        <v>440</v>
      </c>
      <c r="O24" s="403"/>
      <c r="P24" s="403"/>
    </row>
    <row r="25" spans="2:16" s="307" customFormat="1" ht="15.75" customHeight="1">
      <c r="B25" s="10"/>
      <c r="C25" s="10"/>
      <c r="D25" s="10"/>
      <c r="F25" s="222"/>
      <c r="G25" s="222"/>
      <c r="H25" s="222"/>
      <c r="J25" s="10"/>
      <c r="K25" s="10"/>
      <c r="L25" s="10"/>
      <c r="N25" s="222"/>
      <c r="O25" s="222"/>
      <c r="P25" s="222"/>
    </row>
    <row r="26" spans="2:16" ht="30">
      <c r="B26" s="8"/>
      <c r="C26" s="8"/>
      <c r="D26" s="8"/>
      <c r="F26" s="308" t="s">
        <v>0</v>
      </c>
      <c r="G26" s="309" t="s">
        <v>257</v>
      </c>
      <c r="H26" s="310" t="s">
        <v>90</v>
      </c>
      <c r="J26" s="8"/>
      <c r="K26" s="8"/>
      <c r="L26" s="8"/>
      <c r="N26" s="308" t="s">
        <v>0</v>
      </c>
      <c r="O26" s="309" t="s">
        <v>83</v>
      </c>
      <c r="P26" s="310" t="s">
        <v>90</v>
      </c>
    </row>
    <row r="27" spans="2:12" ht="8.25" customHeight="1">
      <c r="B27" s="8"/>
      <c r="C27" s="8"/>
      <c r="D27" s="8"/>
      <c r="J27" s="8"/>
      <c r="K27" s="8"/>
      <c r="L27" s="8"/>
    </row>
    <row r="28" spans="2:16" ht="18">
      <c r="B28" s="8"/>
      <c r="C28" s="8"/>
      <c r="D28" s="8"/>
      <c r="F28" s="39">
        <v>2011</v>
      </c>
      <c r="G28" s="40">
        <v>4046840</v>
      </c>
      <c r="H28" s="41"/>
      <c r="I28" s="59"/>
      <c r="J28" s="8"/>
      <c r="K28" s="8"/>
      <c r="L28" s="8"/>
      <c r="N28" s="39">
        <v>2011</v>
      </c>
      <c r="O28" s="40">
        <v>6522203</v>
      </c>
      <c r="P28" s="41"/>
    </row>
    <row r="29" spans="2:16" ht="18">
      <c r="B29" s="8"/>
      <c r="C29" s="8"/>
      <c r="D29" s="8"/>
      <c r="F29" s="39">
        <v>2012</v>
      </c>
      <c r="G29" s="40">
        <v>5459655</v>
      </c>
      <c r="H29" s="60">
        <f aca="true" t="shared" si="4" ref="H29:H35">+(G29/G28-1)*100</f>
        <v>34.91156062508032</v>
      </c>
      <c r="J29" s="8"/>
      <c r="K29" s="8"/>
      <c r="L29" s="8"/>
      <c r="N29" s="39">
        <v>2012</v>
      </c>
      <c r="O29" s="40">
        <v>8798738</v>
      </c>
      <c r="P29" s="41">
        <f aca="true" t="shared" si="5" ref="P29:P35">+(O29/O28-1)*100</f>
        <v>34.90438736727452</v>
      </c>
    </row>
    <row r="30" spans="2:16" ht="18">
      <c r="B30" s="8"/>
      <c r="C30" s="8"/>
      <c r="D30" s="8"/>
      <c r="F30" s="39">
        <v>2013</v>
      </c>
      <c r="G30" s="40">
        <v>6587812</v>
      </c>
      <c r="H30" s="60">
        <f t="shared" si="4"/>
        <v>20.66352177930657</v>
      </c>
      <c r="J30" s="8"/>
      <c r="K30" s="8"/>
      <c r="L30" s="8"/>
      <c r="N30" s="39">
        <v>2013</v>
      </c>
      <c r="O30" s="40">
        <v>10713490</v>
      </c>
      <c r="P30" s="41">
        <f t="shared" si="5"/>
        <v>21.761666275322654</v>
      </c>
    </row>
    <row r="31" spans="2:16" ht="18">
      <c r="B31" s="8"/>
      <c r="C31" s="8"/>
      <c r="D31" s="8"/>
      <c r="F31" s="39">
        <v>2014</v>
      </c>
      <c r="G31" s="40">
        <v>7912029</v>
      </c>
      <c r="H31" s="60">
        <f t="shared" si="4"/>
        <v>20.10101381156597</v>
      </c>
      <c r="J31" s="8"/>
      <c r="K31" s="8"/>
      <c r="L31" s="8"/>
      <c r="N31" s="39">
        <v>2014</v>
      </c>
      <c r="O31" s="40">
        <v>12790790</v>
      </c>
      <c r="P31" s="41">
        <f t="shared" si="5"/>
        <v>19.389573332312814</v>
      </c>
    </row>
    <row r="32" spans="2:16" ht="18">
      <c r="B32" s="8"/>
      <c r="C32" s="8"/>
      <c r="D32" s="8"/>
      <c r="F32" s="39">
        <v>2015</v>
      </c>
      <c r="G32" s="40">
        <v>8970992</v>
      </c>
      <c r="H32" s="60">
        <f t="shared" si="4"/>
        <v>13.384215351081252</v>
      </c>
      <c r="J32" s="8"/>
      <c r="K32" s="8"/>
      <c r="L32" s="8"/>
      <c r="N32" s="39">
        <v>2015</v>
      </c>
      <c r="O32" s="40">
        <v>14783802</v>
      </c>
      <c r="P32" s="41">
        <f t="shared" si="5"/>
        <v>15.581617710868523</v>
      </c>
    </row>
    <row r="33" spans="2:16" ht="18">
      <c r="B33" s="8"/>
      <c r="C33" s="8"/>
      <c r="D33" s="8"/>
      <c r="F33" s="39">
        <v>2016</v>
      </c>
      <c r="G33" s="40">
        <v>10250907</v>
      </c>
      <c r="H33" s="60">
        <f t="shared" si="4"/>
        <v>14.267262750875265</v>
      </c>
      <c r="J33" s="8"/>
      <c r="K33" s="8"/>
      <c r="L33" s="8"/>
      <c r="N33" s="39">
        <v>2016</v>
      </c>
      <c r="O33" s="40">
        <v>17508417</v>
      </c>
      <c r="P33" s="41">
        <f t="shared" si="5"/>
        <v>18.42973140468196</v>
      </c>
    </row>
    <row r="34" spans="2:16" ht="18">
      <c r="B34" s="8"/>
      <c r="C34" s="8"/>
      <c r="D34" s="8"/>
      <c r="F34" s="39">
        <v>2017</v>
      </c>
      <c r="G34" s="40">
        <v>11784933</v>
      </c>
      <c r="H34" s="60">
        <f t="shared" si="4"/>
        <v>14.964783116264746</v>
      </c>
      <c r="J34" s="8"/>
      <c r="K34" s="8"/>
      <c r="L34" s="8"/>
      <c r="N34" s="39">
        <v>2017</v>
      </c>
      <c r="O34" s="40">
        <v>20382012</v>
      </c>
      <c r="P34" s="41">
        <f t="shared" si="5"/>
        <v>16.41264884198268</v>
      </c>
    </row>
    <row r="35" spans="2:16" ht="18">
      <c r="B35" s="8"/>
      <c r="C35" s="8"/>
      <c r="D35" s="8"/>
      <c r="F35" s="484">
        <v>2018</v>
      </c>
      <c r="G35" s="536">
        <v>13259596</v>
      </c>
      <c r="H35" s="537">
        <f t="shared" si="4"/>
        <v>12.513121627420375</v>
      </c>
      <c r="J35" s="8"/>
      <c r="K35" s="8"/>
      <c r="L35" s="8"/>
      <c r="N35" s="484">
        <v>2018</v>
      </c>
      <c r="O35" s="536">
        <v>23404835</v>
      </c>
      <c r="P35" s="538">
        <f t="shared" si="5"/>
        <v>14.83083711264619</v>
      </c>
    </row>
    <row r="36" spans="2:16" ht="18">
      <c r="B36" s="8"/>
      <c r="C36" s="8"/>
      <c r="D36" s="8"/>
      <c r="G36" s="40"/>
      <c r="H36" s="60"/>
      <c r="J36" s="8"/>
      <c r="K36" s="8"/>
      <c r="L36" s="8"/>
      <c r="O36" s="40"/>
      <c r="P36" s="41"/>
    </row>
    <row r="37" spans="2:12" ht="18">
      <c r="B37" s="8"/>
      <c r="C37" s="8"/>
      <c r="D37" s="8"/>
      <c r="J37" s="8"/>
      <c r="K37" s="8"/>
      <c r="L37" s="8"/>
    </row>
    <row r="38" spans="2:14" ht="18">
      <c r="B38" s="8"/>
      <c r="C38" s="8"/>
      <c r="D38" s="8"/>
      <c r="F38" s="61" t="s">
        <v>161</v>
      </c>
      <c r="J38" s="8"/>
      <c r="K38" s="8"/>
      <c r="L38" s="8"/>
      <c r="N38" s="61" t="s">
        <v>161</v>
      </c>
    </row>
    <row r="39" spans="2:14" ht="18">
      <c r="B39" s="8"/>
      <c r="C39" s="8"/>
      <c r="D39" s="8"/>
      <c r="F39" s="61" t="s">
        <v>344</v>
      </c>
      <c r="J39" s="8"/>
      <c r="K39" s="8"/>
      <c r="L39" s="8"/>
      <c r="N39" s="61" t="s">
        <v>114</v>
      </c>
    </row>
    <row r="40" ht="18">
      <c r="F40" s="61" t="s">
        <v>114</v>
      </c>
    </row>
    <row r="48" ht="18">
      <c r="F48" s="62"/>
    </row>
  </sheetData>
  <sheetProtection/>
  <mergeCells count="16">
    <mergeCell ref="B3:D3"/>
    <mergeCell ref="B5:D5"/>
    <mergeCell ref="F3:H3"/>
    <mergeCell ref="F5:H5"/>
    <mergeCell ref="J3:L3"/>
    <mergeCell ref="J5:L5"/>
    <mergeCell ref="B4:D4"/>
    <mergeCell ref="F4:H4"/>
    <mergeCell ref="J4:L4"/>
    <mergeCell ref="N23:P23"/>
    <mergeCell ref="N24:P24"/>
    <mergeCell ref="F23:H23"/>
    <mergeCell ref="F24:H24"/>
    <mergeCell ref="N3:P3"/>
    <mergeCell ref="N5:P5"/>
    <mergeCell ref="N4:P4"/>
  </mergeCells>
  <printOptions/>
  <pageMargins left="0.7086614173228347" right="0.7086614173228347" top="0.7480314960629921" bottom="0.7480314960629921" header="0.31496062992125984" footer="0.31496062992125984"/>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dimension ref="A1:I46"/>
  <sheetViews>
    <sheetView showGridLines="0" zoomScalePageLayoutView="0" workbookViewId="0" topLeftCell="A1">
      <pane ySplit="5" topLeftCell="A6" activePane="bottomLeft" state="frozen"/>
      <selection pane="topLeft" activeCell="G33" sqref="G33"/>
      <selection pane="bottomLeft" activeCell="A1" sqref="A1"/>
    </sheetView>
  </sheetViews>
  <sheetFormatPr defaultColWidth="11.421875" defaultRowHeight="15"/>
  <cols>
    <col min="1" max="2" width="11.421875" style="23" customWidth="1"/>
    <col min="3" max="3" width="7.140625" style="23" customWidth="1"/>
    <col min="4" max="4" width="11.421875" style="23" customWidth="1"/>
    <col min="5" max="5" width="13.7109375" style="23" customWidth="1"/>
    <col min="6" max="16384" width="11.421875" style="23" customWidth="1"/>
  </cols>
  <sheetData>
    <row r="1" spans="1:2" ht="15">
      <c r="A1" s="42"/>
      <c r="B1" s="53"/>
    </row>
    <row r="2" spans="2:7" ht="15" customHeight="1">
      <c r="B2" s="408" t="s">
        <v>9</v>
      </c>
      <c r="C2" s="408"/>
      <c r="D2" s="408"/>
      <c r="E2" s="408"/>
      <c r="F2" s="408"/>
      <c r="G2" s="408"/>
    </row>
    <row r="3" spans="2:7" ht="15" customHeight="1">
      <c r="B3" s="407" t="s">
        <v>438</v>
      </c>
      <c r="C3" s="407"/>
      <c r="D3" s="407"/>
      <c r="E3" s="407"/>
      <c r="F3" s="407"/>
      <c r="G3" s="407"/>
    </row>
    <row r="4" spans="2:7" ht="15" customHeight="1">
      <c r="B4" s="407" t="s">
        <v>345</v>
      </c>
      <c r="C4" s="407"/>
      <c r="D4" s="407"/>
      <c r="E4" s="407"/>
      <c r="F4" s="407"/>
      <c r="G4" s="407"/>
    </row>
    <row r="5" spans="2:7" ht="30" customHeight="1">
      <c r="B5" s="409" t="s">
        <v>255</v>
      </c>
      <c r="C5" s="410"/>
      <c r="D5" s="309" t="s">
        <v>5</v>
      </c>
      <c r="E5" s="376" t="s">
        <v>6</v>
      </c>
      <c r="F5" s="309" t="s">
        <v>173</v>
      </c>
      <c r="G5" s="300" t="s">
        <v>16</v>
      </c>
    </row>
    <row r="6" spans="2:9" ht="15">
      <c r="B6" s="406">
        <v>2010</v>
      </c>
      <c r="C6" s="54" t="s">
        <v>174</v>
      </c>
      <c r="D6" s="55">
        <v>10.696249</v>
      </c>
      <c r="E6" s="55">
        <v>17.459736</v>
      </c>
      <c r="F6" s="55">
        <v>1.243938</v>
      </c>
      <c r="G6" s="55">
        <f aca="true" t="shared" si="0" ref="G6:G40">SUM(D6:F6)</f>
        <v>29.399923</v>
      </c>
      <c r="I6" s="56"/>
    </row>
    <row r="7" spans="2:9" ht="15">
      <c r="B7" s="406"/>
      <c r="C7" s="54" t="s">
        <v>175</v>
      </c>
      <c r="D7" s="55">
        <v>10.856265</v>
      </c>
      <c r="E7" s="55">
        <v>18.748749</v>
      </c>
      <c r="F7" s="55">
        <v>1.268417</v>
      </c>
      <c r="G7" s="55">
        <f t="shared" si="0"/>
        <v>30.873431</v>
      </c>
      <c r="H7" s="56"/>
      <c r="I7" s="56"/>
    </row>
    <row r="8" spans="2:9" ht="15">
      <c r="B8" s="406"/>
      <c r="C8" s="54" t="s">
        <v>176</v>
      </c>
      <c r="D8" s="55">
        <v>11.099061</v>
      </c>
      <c r="E8" s="55">
        <v>19.59632</v>
      </c>
      <c r="F8" s="55">
        <v>1.289701</v>
      </c>
      <c r="G8" s="55">
        <f t="shared" si="0"/>
        <v>31.985082</v>
      </c>
      <c r="H8" s="56"/>
      <c r="I8" s="56"/>
    </row>
    <row r="9" spans="2:9" ht="15">
      <c r="B9" s="406"/>
      <c r="C9" s="54" t="s">
        <v>177</v>
      </c>
      <c r="D9" s="55">
        <v>11.57221</v>
      </c>
      <c r="E9" s="55">
        <v>20.58097</v>
      </c>
      <c r="F9" s="55">
        <v>1.315531</v>
      </c>
      <c r="G9" s="55">
        <f t="shared" si="0"/>
        <v>33.468711</v>
      </c>
      <c r="H9" s="56"/>
      <c r="I9" s="56"/>
    </row>
    <row r="10" spans="2:9" ht="15">
      <c r="B10" s="406">
        <v>2011</v>
      </c>
      <c r="C10" s="54" t="s">
        <v>174</v>
      </c>
      <c r="D10" s="55">
        <v>11.348066</v>
      </c>
      <c r="E10" s="55">
        <v>21.413497</v>
      </c>
      <c r="F10" s="55">
        <v>1.342601</v>
      </c>
      <c r="G10" s="55">
        <f t="shared" si="0"/>
        <v>34.104164</v>
      </c>
      <c r="H10" s="56"/>
      <c r="I10" s="56"/>
    </row>
    <row r="11" spans="2:9" ht="15">
      <c r="B11" s="406"/>
      <c r="C11" s="54" t="s">
        <v>175</v>
      </c>
      <c r="D11" s="55">
        <v>11.418944</v>
      </c>
      <c r="E11" s="55">
        <v>22.322292</v>
      </c>
      <c r="F11" s="55">
        <v>1.364697</v>
      </c>
      <c r="G11" s="55">
        <f t="shared" si="0"/>
        <v>35.105933</v>
      </c>
      <c r="H11" s="56"/>
      <c r="I11" s="56"/>
    </row>
    <row r="12" spans="2:9" ht="15">
      <c r="B12" s="406"/>
      <c r="C12" s="54" t="s">
        <v>176</v>
      </c>
      <c r="D12" s="55">
        <v>11.856792</v>
      </c>
      <c r="E12" s="55">
        <v>22.949356</v>
      </c>
      <c r="F12" s="55">
        <v>1.390361</v>
      </c>
      <c r="G12" s="55">
        <f t="shared" si="0"/>
        <v>36.196509</v>
      </c>
      <c r="H12" s="56"/>
      <c r="I12" s="56"/>
    </row>
    <row r="13" spans="2:9" ht="15">
      <c r="B13" s="406"/>
      <c r="C13" s="54" t="s">
        <v>177</v>
      </c>
      <c r="D13" s="55">
        <v>12.068522</v>
      </c>
      <c r="E13" s="55">
        <v>23.500337</v>
      </c>
      <c r="F13" s="55">
        <v>1.411388</v>
      </c>
      <c r="G13" s="55">
        <f t="shared" si="0"/>
        <v>36.980247</v>
      </c>
      <c r="H13" s="56"/>
      <c r="I13" s="56"/>
    </row>
    <row r="14" spans="2:9" ht="15">
      <c r="B14" s="406">
        <v>2012</v>
      </c>
      <c r="C14" s="54" t="s">
        <v>174</v>
      </c>
      <c r="D14" s="55">
        <v>12.126813</v>
      </c>
      <c r="E14" s="55">
        <v>23.649545</v>
      </c>
      <c r="F14" s="55">
        <v>1.437315</v>
      </c>
      <c r="G14" s="55">
        <f t="shared" si="0"/>
        <v>37.213673</v>
      </c>
      <c r="H14" s="56"/>
      <c r="I14" s="56"/>
    </row>
    <row r="15" spans="2:9" ht="15">
      <c r="B15" s="406"/>
      <c r="C15" s="54" t="s">
        <v>175</v>
      </c>
      <c r="D15" s="55">
        <v>12.205284</v>
      </c>
      <c r="E15" s="55">
        <v>23.865977</v>
      </c>
      <c r="F15" s="55">
        <v>1.459744</v>
      </c>
      <c r="G15" s="55">
        <f t="shared" si="0"/>
        <v>37.531005</v>
      </c>
      <c r="I15" s="56"/>
    </row>
    <row r="16" spans="2:9" ht="15">
      <c r="B16" s="406"/>
      <c r="C16" s="54" t="s">
        <v>176</v>
      </c>
      <c r="D16" s="55">
        <v>12.351564</v>
      </c>
      <c r="E16" s="55">
        <v>24.153355</v>
      </c>
      <c r="F16" s="55">
        <v>1.482513</v>
      </c>
      <c r="G16" s="55">
        <f t="shared" si="0"/>
        <v>37.987432</v>
      </c>
      <c r="H16" s="56"/>
      <c r="I16" s="56"/>
    </row>
    <row r="17" spans="2:9" ht="15">
      <c r="B17" s="406"/>
      <c r="C17" s="54" t="s">
        <v>177</v>
      </c>
      <c r="D17" s="55">
        <v>12.442992</v>
      </c>
      <c r="E17" s="55">
        <v>24.527458</v>
      </c>
      <c r="F17" s="55">
        <v>1.503317</v>
      </c>
      <c r="G17" s="55">
        <f t="shared" si="0"/>
        <v>38.473767</v>
      </c>
      <c r="I17" s="56"/>
    </row>
    <row r="18" spans="2:9" ht="15">
      <c r="B18" s="406">
        <v>2013</v>
      </c>
      <c r="C18" s="54" t="s">
        <v>174</v>
      </c>
      <c r="D18" s="55">
        <v>12.570269</v>
      </c>
      <c r="E18" s="55">
        <v>24.849233</v>
      </c>
      <c r="F18" s="55">
        <v>1.528741</v>
      </c>
      <c r="G18" s="55">
        <f t="shared" si="0"/>
        <v>38.948243</v>
      </c>
      <c r="H18" s="56"/>
      <c r="I18" s="56"/>
    </row>
    <row r="19" spans="2:9" ht="15">
      <c r="B19" s="406"/>
      <c r="C19" s="54" t="s">
        <v>175</v>
      </c>
      <c r="D19" s="55">
        <v>12.758915</v>
      </c>
      <c r="E19" s="55">
        <v>25.163385</v>
      </c>
      <c r="F19" s="55">
        <v>1.555515</v>
      </c>
      <c r="G19" s="55">
        <f t="shared" si="0"/>
        <v>39.477815</v>
      </c>
      <c r="H19" s="56"/>
      <c r="I19" s="56"/>
    </row>
    <row r="20" spans="2:9" ht="15">
      <c r="B20" s="406"/>
      <c r="C20" s="54" t="s">
        <v>176</v>
      </c>
      <c r="D20" s="55">
        <v>13.572401</v>
      </c>
      <c r="E20" s="55">
        <v>25.479681</v>
      </c>
      <c r="F20" s="55">
        <v>1.578004</v>
      </c>
      <c r="G20" s="55">
        <f t="shared" si="0"/>
        <v>40.630086</v>
      </c>
      <c r="H20" s="56"/>
      <c r="I20" s="56"/>
    </row>
    <row r="21" spans="2:9" ht="15">
      <c r="B21" s="406"/>
      <c r="C21" s="54" t="s">
        <v>177</v>
      </c>
      <c r="D21" s="55">
        <v>14.277908</v>
      </c>
      <c r="E21" s="55">
        <v>25.781974</v>
      </c>
      <c r="F21" s="55">
        <v>1.599267</v>
      </c>
      <c r="G21" s="55">
        <f t="shared" si="0"/>
        <v>41.659149</v>
      </c>
      <c r="H21" s="56"/>
      <c r="I21" s="56"/>
    </row>
    <row r="22" spans="2:9" ht="15">
      <c r="B22" s="406">
        <v>2014</v>
      </c>
      <c r="C22" s="54" t="s">
        <v>174</v>
      </c>
      <c r="D22" s="55">
        <v>15.094734</v>
      </c>
      <c r="E22" s="55">
        <v>26.05277</v>
      </c>
      <c r="F22" s="55">
        <v>1.62289</v>
      </c>
      <c r="G22" s="55">
        <f t="shared" si="0"/>
        <v>42.770393999999996</v>
      </c>
      <c r="H22" s="56"/>
      <c r="I22" s="56"/>
    </row>
    <row r="23" spans="2:9" ht="15">
      <c r="B23" s="406"/>
      <c r="C23" s="54" t="s">
        <v>175</v>
      </c>
      <c r="D23" s="55">
        <v>14.500388</v>
      </c>
      <c r="E23" s="55">
        <v>27.598786</v>
      </c>
      <c r="F23" s="55">
        <v>1.649058</v>
      </c>
      <c r="G23" s="55">
        <f t="shared" si="0"/>
        <v>43.748231999999994</v>
      </c>
      <c r="I23" s="56"/>
    </row>
    <row r="24" spans="2:9" ht="15">
      <c r="B24" s="406"/>
      <c r="C24" s="54" t="s">
        <v>176</v>
      </c>
      <c r="D24" s="55">
        <v>16.21291</v>
      </c>
      <c r="E24" s="55">
        <v>27.047056</v>
      </c>
      <c r="F24" s="55">
        <v>1.672592</v>
      </c>
      <c r="G24" s="55">
        <f t="shared" si="0"/>
        <v>44.93255800000001</v>
      </c>
      <c r="H24" s="56"/>
      <c r="I24" s="56"/>
    </row>
    <row r="25" spans="2:9" ht="15">
      <c r="B25" s="406"/>
      <c r="C25" s="54" t="s">
        <v>177</v>
      </c>
      <c r="D25" s="55">
        <v>15.644313</v>
      </c>
      <c r="E25" s="55">
        <v>28.942135</v>
      </c>
      <c r="F25" s="55">
        <v>1.69169</v>
      </c>
      <c r="G25" s="55">
        <f t="shared" si="0"/>
        <v>46.278138000000006</v>
      </c>
      <c r="I25" s="56"/>
    </row>
    <row r="26" spans="2:9" ht="15">
      <c r="B26" s="406">
        <v>2015</v>
      </c>
      <c r="C26" s="54" t="s">
        <v>174</v>
      </c>
      <c r="D26" s="55">
        <v>18.031288</v>
      </c>
      <c r="E26" s="55">
        <v>28.372356</v>
      </c>
      <c r="F26" s="55">
        <v>1.720231</v>
      </c>
      <c r="G26" s="55">
        <f t="shared" si="0"/>
        <v>48.123875</v>
      </c>
      <c r="H26" s="56"/>
      <c r="I26" s="56"/>
    </row>
    <row r="27" spans="2:9" ht="15">
      <c r="B27" s="406"/>
      <c r="C27" s="54" t="s">
        <v>175</v>
      </c>
      <c r="D27" s="55">
        <v>18.98478</v>
      </c>
      <c r="E27" s="55">
        <v>28.890589</v>
      </c>
      <c r="F27" s="55">
        <v>1.744597</v>
      </c>
      <c r="G27" s="55">
        <f t="shared" si="0"/>
        <v>49.619966</v>
      </c>
      <c r="H27" s="56"/>
      <c r="I27" s="56"/>
    </row>
    <row r="28" spans="2:9" ht="15">
      <c r="B28" s="406"/>
      <c r="C28" s="54" t="s">
        <v>176</v>
      </c>
      <c r="D28" s="55">
        <v>19.426786</v>
      </c>
      <c r="E28" s="55">
        <v>29.467445</v>
      </c>
      <c r="F28" s="55">
        <v>1.767028</v>
      </c>
      <c r="G28" s="55">
        <f t="shared" si="0"/>
        <v>50.66125900000001</v>
      </c>
      <c r="H28" s="56"/>
      <c r="I28" s="56"/>
    </row>
    <row r="29" spans="2:9" ht="15">
      <c r="B29" s="406"/>
      <c r="C29" s="54" t="s">
        <v>177</v>
      </c>
      <c r="D29" s="55">
        <v>19.942949</v>
      </c>
      <c r="E29" s="55">
        <v>29.855002</v>
      </c>
      <c r="F29" s="55">
        <v>1.784894</v>
      </c>
      <c r="G29" s="55">
        <f t="shared" si="0"/>
        <v>51.582845</v>
      </c>
      <c r="H29" s="56"/>
      <c r="I29" s="56"/>
    </row>
    <row r="30" spans="2:8" ht="15">
      <c r="B30" s="406">
        <v>2016</v>
      </c>
      <c r="C30" s="54" t="s">
        <v>174</v>
      </c>
      <c r="D30" s="55">
        <v>19.903583</v>
      </c>
      <c r="E30" s="55">
        <v>30.217467</v>
      </c>
      <c r="F30" s="55">
        <v>1.788688</v>
      </c>
      <c r="G30" s="55">
        <f t="shared" si="0"/>
        <v>51.909738</v>
      </c>
      <c r="H30" s="56"/>
    </row>
    <row r="31" spans="2:7" ht="15">
      <c r="B31" s="406"/>
      <c r="C31" s="54" t="s">
        <v>175</v>
      </c>
      <c r="D31" s="57">
        <v>19.432936</v>
      </c>
      <c r="E31" s="57">
        <v>32.058575</v>
      </c>
      <c r="F31" s="57">
        <v>1.810347</v>
      </c>
      <c r="G31" s="55">
        <f t="shared" si="0"/>
        <v>53.301858</v>
      </c>
    </row>
    <row r="32" spans="2:8" ht="15">
      <c r="B32" s="406"/>
      <c r="C32" s="54" t="s">
        <v>176</v>
      </c>
      <c r="D32" s="55">
        <v>20.506811</v>
      </c>
      <c r="E32" s="55">
        <v>32.40035</v>
      </c>
      <c r="F32" s="55">
        <v>1.831558</v>
      </c>
      <c r="G32" s="55">
        <f t="shared" si="0"/>
        <v>54.738719</v>
      </c>
      <c r="H32" s="56"/>
    </row>
    <row r="33" spans="2:7" ht="15">
      <c r="B33" s="406"/>
      <c r="C33" s="54" t="s">
        <v>177</v>
      </c>
      <c r="D33" s="55">
        <v>22.240045</v>
      </c>
      <c r="E33" s="55">
        <v>32.702983</v>
      </c>
      <c r="F33" s="55">
        <v>1.851612</v>
      </c>
      <c r="G33" s="55">
        <f t="shared" si="0"/>
        <v>56.79464</v>
      </c>
    </row>
    <row r="34" spans="2:8" ht="15">
      <c r="B34" s="406">
        <v>2017</v>
      </c>
      <c r="C34" s="54" t="s">
        <v>174</v>
      </c>
      <c r="D34" s="55">
        <v>23.512241</v>
      </c>
      <c r="E34" s="55">
        <v>34.067017</v>
      </c>
      <c r="F34" s="55">
        <v>1.874765</v>
      </c>
      <c r="G34" s="55">
        <f t="shared" si="0"/>
        <v>59.45402299999999</v>
      </c>
      <c r="H34" s="56"/>
    </row>
    <row r="35" spans="2:8" ht="15">
      <c r="B35" s="406"/>
      <c r="C35" s="54" t="s">
        <v>175</v>
      </c>
      <c r="D35" s="57">
        <v>25.09062</v>
      </c>
      <c r="E35" s="57">
        <v>34.592431</v>
      </c>
      <c r="F35" s="57">
        <v>1.896456</v>
      </c>
      <c r="G35" s="55">
        <f t="shared" si="0"/>
        <v>61.579507</v>
      </c>
      <c r="H35" s="56"/>
    </row>
    <row r="36" spans="2:8" ht="15">
      <c r="B36" s="406"/>
      <c r="C36" s="54" t="s">
        <v>176</v>
      </c>
      <c r="D36" s="57">
        <v>23.46967</v>
      </c>
      <c r="E36" s="57">
        <v>37.643487</v>
      </c>
      <c r="F36" s="57">
        <v>1.918783</v>
      </c>
      <c r="G36" s="55">
        <f t="shared" si="0"/>
        <v>63.03194</v>
      </c>
      <c r="H36" s="56"/>
    </row>
    <row r="37" spans="2:8" ht="15">
      <c r="B37" s="406"/>
      <c r="C37" s="54" t="s">
        <v>177</v>
      </c>
      <c r="D37" s="57">
        <v>24.803967</v>
      </c>
      <c r="E37" s="57">
        <v>37.926366</v>
      </c>
      <c r="F37" s="57">
        <v>1.942002</v>
      </c>
      <c r="G37" s="55">
        <f t="shared" si="0"/>
        <v>64.672335</v>
      </c>
      <c r="H37" s="56"/>
    </row>
    <row r="38" spans="2:8" ht="15">
      <c r="B38" s="58">
        <v>2018</v>
      </c>
      <c r="C38" s="54" t="s">
        <v>174</v>
      </c>
      <c r="D38" s="57">
        <v>25.956914</v>
      </c>
      <c r="E38" s="57">
        <v>38.215589</v>
      </c>
      <c r="F38" s="57">
        <v>1.964627</v>
      </c>
      <c r="G38" s="55">
        <f t="shared" si="0"/>
        <v>66.13713</v>
      </c>
      <c r="H38" s="56"/>
    </row>
    <row r="39" spans="2:7" ht="15">
      <c r="B39" s="58"/>
      <c r="C39" s="54" t="s">
        <v>175</v>
      </c>
      <c r="D39" s="57">
        <v>27.947795</v>
      </c>
      <c r="E39" s="57">
        <v>38.511412</v>
      </c>
      <c r="F39" s="57">
        <v>1.988526</v>
      </c>
      <c r="G39" s="55">
        <f t="shared" si="0"/>
        <v>68.44773299999999</v>
      </c>
    </row>
    <row r="40" spans="3:7" ht="15">
      <c r="C40" s="54" t="s">
        <v>176</v>
      </c>
      <c r="D40" s="57">
        <v>27.161744</v>
      </c>
      <c r="E40" s="57">
        <v>41.347186</v>
      </c>
      <c r="F40" s="57">
        <v>2.031962</v>
      </c>
      <c r="G40" s="55">
        <f t="shared" si="0"/>
        <v>70.54089199999999</v>
      </c>
    </row>
    <row r="41" spans="3:7" ht="15">
      <c r="C41" s="54" t="s">
        <v>177</v>
      </c>
      <c r="D41" s="57">
        <v>28.232793</v>
      </c>
      <c r="E41" s="57">
        <v>41.51028</v>
      </c>
      <c r="F41" s="57">
        <v>2.052832</v>
      </c>
      <c r="G41" s="55">
        <f>SUM(D41:F41)</f>
        <v>71.795905</v>
      </c>
    </row>
    <row r="42" spans="2:7" ht="15">
      <c r="B42" s="532">
        <v>2019</v>
      </c>
      <c r="C42" s="533" t="s">
        <v>174</v>
      </c>
      <c r="D42" s="534">
        <v>29.337687</v>
      </c>
      <c r="E42" s="534">
        <v>41.680925</v>
      </c>
      <c r="F42" s="534">
        <v>2.073794</v>
      </c>
      <c r="G42" s="535">
        <f>SUM(D42:F42)</f>
        <v>73.09240600000001</v>
      </c>
    </row>
    <row r="43" spans="2:7" ht="15">
      <c r="B43" s="375"/>
      <c r="C43" s="54"/>
      <c r="D43" s="57"/>
      <c r="E43" s="57"/>
      <c r="F43" s="57"/>
      <c r="G43" s="55"/>
    </row>
    <row r="44" spans="2:7" ht="15">
      <c r="B44" s="375"/>
      <c r="C44" s="54"/>
      <c r="D44" s="57"/>
      <c r="E44" s="57"/>
      <c r="F44" s="57"/>
      <c r="G44" s="55"/>
    </row>
    <row r="45" ht="15">
      <c r="B45" s="23" t="s">
        <v>161</v>
      </c>
    </row>
    <row r="46" ht="15">
      <c r="B46" s="23" t="s">
        <v>114</v>
      </c>
    </row>
  </sheetData>
  <sheetProtection/>
  <mergeCells count="14">
    <mergeCell ref="B2:G2"/>
    <mergeCell ref="B5:C5"/>
    <mergeCell ref="B6:B9"/>
    <mergeCell ref="B10:B13"/>
    <mergeCell ref="B14:B17"/>
    <mergeCell ref="B4:G4"/>
    <mergeCell ref="B32:B33"/>
    <mergeCell ref="B18:B21"/>
    <mergeCell ref="B22:B25"/>
    <mergeCell ref="B26:B27"/>
    <mergeCell ref="B3:G3"/>
    <mergeCell ref="B34:B37"/>
    <mergeCell ref="B28:B29"/>
    <mergeCell ref="B30:B31"/>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34"/>
  <sheetViews>
    <sheetView showGridLines="0" zoomScalePageLayoutView="0" workbookViewId="0" topLeftCell="A1">
      <pane ySplit="7" topLeftCell="A8" activePane="bottomLeft" state="frozen"/>
      <selection pane="topLeft" activeCell="G33" sqref="G33"/>
      <selection pane="bottomLeft" activeCell="A1" sqref="A1"/>
    </sheetView>
  </sheetViews>
  <sheetFormatPr defaultColWidth="11.421875" defaultRowHeight="15"/>
  <cols>
    <col min="1" max="1" width="11.421875" style="63" customWidth="1"/>
    <col min="2" max="2" width="21.421875" style="63" customWidth="1"/>
    <col min="3" max="3" width="13.140625" style="63" customWidth="1"/>
    <col min="4" max="4" width="10.8515625" style="63" customWidth="1"/>
    <col min="5" max="6" width="11.421875" style="63" customWidth="1"/>
    <col min="7" max="7" width="13.28125" style="63" customWidth="1"/>
    <col min="8" max="10" width="11.421875" style="63" customWidth="1"/>
    <col min="11" max="11" width="13.7109375" style="63" customWidth="1"/>
    <col min="12" max="14" width="11.421875" style="63" customWidth="1"/>
    <col min="15" max="15" width="13.28125" style="63" customWidth="1"/>
    <col min="16" max="18" width="11.421875" style="63" customWidth="1"/>
    <col min="19" max="19" width="11.7109375" style="63" bestFit="1" customWidth="1"/>
    <col min="20" max="16384" width="11.421875" style="63" customWidth="1"/>
  </cols>
  <sheetData>
    <row r="1" spans="1:2" ht="15">
      <c r="A1" s="42"/>
      <c r="B1" s="53"/>
    </row>
    <row r="2" spans="1:2" ht="14.25">
      <c r="A2" s="45"/>
      <c r="B2" s="53"/>
    </row>
    <row r="3" spans="2:20" ht="15">
      <c r="B3" s="417" t="s">
        <v>280</v>
      </c>
      <c r="C3" s="417"/>
      <c r="D3" s="417"/>
      <c r="E3" s="417"/>
      <c r="F3" s="417"/>
      <c r="G3" s="417"/>
      <c r="H3" s="64"/>
      <c r="I3" s="417" t="s">
        <v>290</v>
      </c>
      <c r="J3" s="417"/>
      <c r="K3" s="417"/>
      <c r="L3" s="417"/>
      <c r="M3" s="417"/>
      <c r="N3" s="65"/>
      <c r="O3" s="65"/>
      <c r="P3" s="65"/>
      <c r="Q3" s="65"/>
      <c r="R3" s="65"/>
      <c r="S3" s="65"/>
      <c r="T3" s="65"/>
    </row>
    <row r="4" spans="2:20" ht="15">
      <c r="B4" s="418" t="s">
        <v>441</v>
      </c>
      <c r="C4" s="418"/>
      <c r="D4" s="418"/>
      <c r="E4" s="418"/>
      <c r="F4" s="418"/>
      <c r="G4" s="418"/>
      <c r="H4" s="64"/>
      <c r="I4" s="418" t="s">
        <v>442</v>
      </c>
      <c r="J4" s="418"/>
      <c r="K4" s="418"/>
      <c r="L4" s="418"/>
      <c r="M4" s="418"/>
      <c r="N4" s="65"/>
      <c r="O4" s="65"/>
      <c r="P4" s="65"/>
      <c r="Q4" s="65"/>
      <c r="R4" s="65"/>
      <c r="S4" s="65"/>
      <c r="T4" s="65"/>
    </row>
    <row r="5" spans="2:20" ht="15">
      <c r="B5" s="418" t="s">
        <v>15</v>
      </c>
      <c r="C5" s="418"/>
      <c r="D5" s="418"/>
      <c r="E5" s="418"/>
      <c r="F5" s="418"/>
      <c r="G5" s="418"/>
      <c r="H5" s="64"/>
      <c r="I5" s="418" t="s">
        <v>15</v>
      </c>
      <c r="J5" s="418"/>
      <c r="K5" s="418"/>
      <c r="L5" s="418"/>
      <c r="M5" s="418"/>
      <c r="N5" s="65"/>
      <c r="O5" s="65"/>
      <c r="P5" s="65"/>
      <c r="Q5" s="65"/>
      <c r="R5" s="65"/>
      <c r="S5" s="65"/>
      <c r="T5" s="65"/>
    </row>
    <row r="6" spans="2:20" ht="15">
      <c r="B6" s="414" t="s">
        <v>7</v>
      </c>
      <c r="C6" s="414">
        <v>2018</v>
      </c>
      <c r="D6" s="414">
        <v>2019</v>
      </c>
      <c r="E6" s="414" t="s">
        <v>289</v>
      </c>
      <c r="F6" s="414"/>
      <c r="G6" s="414" t="s">
        <v>281</v>
      </c>
      <c r="H6" s="64"/>
      <c r="I6" s="414" t="s">
        <v>170</v>
      </c>
      <c r="J6" s="414" t="s">
        <v>230</v>
      </c>
      <c r="K6" s="414"/>
      <c r="L6" s="414" t="s">
        <v>225</v>
      </c>
      <c r="M6" s="414"/>
      <c r="N6" s="66"/>
      <c r="O6" s="66"/>
      <c r="P6" s="67"/>
      <c r="Q6" s="67"/>
      <c r="R6" s="66"/>
      <c r="S6" s="68"/>
      <c r="T6" s="67"/>
    </row>
    <row r="7" spans="2:20" ht="27">
      <c r="B7" s="414"/>
      <c r="C7" s="414"/>
      <c r="D7" s="414"/>
      <c r="E7" s="291" t="s">
        <v>282</v>
      </c>
      <c r="F7" s="291" t="s">
        <v>283</v>
      </c>
      <c r="G7" s="414"/>
      <c r="H7" s="64"/>
      <c r="I7" s="414"/>
      <c r="J7" s="291" t="s">
        <v>178</v>
      </c>
      <c r="K7" s="291" t="s">
        <v>291</v>
      </c>
      <c r="L7" s="291" t="s">
        <v>178</v>
      </c>
      <c r="M7" s="291" t="s">
        <v>291</v>
      </c>
      <c r="N7" s="69"/>
      <c r="O7" s="69"/>
      <c r="P7" s="70"/>
      <c r="Q7" s="70"/>
      <c r="R7" s="67"/>
      <c r="S7" s="67"/>
      <c r="T7" s="67"/>
    </row>
    <row r="8" spans="2:20" ht="15" customHeight="1">
      <c r="B8" s="314" t="s">
        <v>284</v>
      </c>
      <c r="C8" s="315">
        <f>C9+C14</f>
        <v>82932.10142699999</v>
      </c>
      <c r="D8" s="315">
        <f>D9+D14</f>
        <v>108771.42161500001</v>
      </c>
      <c r="E8" s="316">
        <f aca="true" t="shared" si="0" ref="E8:E14">D8-C8</f>
        <v>25839.320188000027</v>
      </c>
      <c r="F8" s="317">
        <f>((D8/C8)-1)*100</f>
        <v>31.15719937561787</v>
      </c>
      <c r="G8" s="318">
        <f aca="true" t="shared" si="1" ref="G8:G14">((D8/((C8*$G$16))-1)*100)</f>
        <v>25.988018838405846</v>
      </c>
      <c r="H8" s="71"/>
      <c r="I8" s="72">
        <v>2005</v>
      </c>
      <c r="J8" s="73">
        <v>4580.123</v>
      </c>
      <c r="K8" s="74">
        <v>17.243866823697076</v>
      </c>
      <c r="L8" s="73">
        <v>28251.792</v>
      </c>
      <c r="M8" s="74">
        <v>13.455803933747035</v>
      </c>
      <c r="N8" s="65"/>
      <c r="O8" s="65"/>
      <c r="P8" s="70"/>
      <c r="Q8" s="70"/>
      <c r="R8" s="67"/>
      <c r="S8" s="67"/>
      <c r="T8" s="75"/>
    </row>
    <row r="9" spans="2:20" ht="15">
      <c r="B9" s="292" t="s">
        <v>285</v>
      </c>
      <c r="C9" s="293">
        <f>SUM(C10:C13)</f>
        <v>82577.32117499999</v>
      </c>
      <c r="D9" s="293">
        <f>SUM(D10:D13)</f>
        <v>108585.16752300001</v>
      </c>
      <c r="E9" s="294">
        <f t="shared" si="0"/>
        <v>26007.84634800002</v>
      </c>
      <c r="F9" s="295">
        <f aca="true" t="shared" si="2" ref="F9:F14">((D9/C9)-1)*100</f>
        <v>31.495144160566223</v>
      </c>
      <c r="G9" s="296">
        <f t="shared" si="1"/>
        <v>26.3126445100053</v>
      </c>
      <c r="H9" s="71"/>
      <c r="I9" s="72">
        <v>2006</v>
      </c>
      <c r="J9" s="73">
        <v>3310.694</v>
      </c>
      <c r="K9" s="74">
        <v>-30.293722776223575</v>
      </c>
      <c r="L9" s="73">
        <v>29459.214</v>
      </c>
      <c r="M9" s="74">
        <v>0.5553411459331414</v>
      </c>
      <c r="N9" s="65"/>
      <c r="O9" s="65"/>
      <c r="P9" s="70"/>
      <c r="Q9" s="70"/>
      <c r="R9" s="67"/>
      <c r="S9" s="67"/>
      <c r="T9" s="75"/>
    </row>
    <row r="10" spans="2:20" ht="15">
      <c r="B10" s="76" t="s">
        <v>286</v>
      </c>
      <c r="C10" s="77">
        <v>1401.692433</v>
      </c>
      <c r="D10" s="77">
        <v>1952.857113</v>
      </c>
      <c r="E10" s="77">
        <f t="shared" si="0"/>
        <v>551.1646800000001</v>
      </c>
      <c r="F10" s="78">
        <f t="shared" si="2"/>
        <v>39.32137086738487</v>
      </c>
      <c r="G10" s="79">
        <f t="shared" si="1"/>
        <v>33.83042319441047</v>
      </c>
      <c r="H10" s="71"/>
      <c r="I10" s="72">
        <v>2007</v>
      </c>
      <c r="J10" s="73">
        <v>2137.723</v>
      </c>
      <c r="K10" s="74">
        <v>-37.97293946259156</v>
      </c>
      <c r="L10" s="73">
        <v>28671.765</v>
      </c>
      <c r="M10" s="74">
        <v>-6.506356362875943</v>
      </c>
      <c r="N10" s="65"/>
      <c r="O10" s="65"/>
      <c r="P10" s="70"/>
      <c r="Q10" s="70"/>
      <c r="R10" s="67"/>
      <c r="S10" s="67"/>
      <c r="T10" s="75"/>
    </row>
    <row r="11" spans="2:20" ht="15">
      <c r="B11" s="76" t="s">
        <v>287</v>
      </c>
      <c r="C11" s="77">
        <v>78412.70171</v>
      </c>
      <c r="D11" s="77">
        <v>103664.362372</v>
      </c>
      <c r="E11" s="80">
        <f t="shared" si="0"/>
        <v>25251.66066200001</v>
      </c>
      <c r="F11" s="78">
        <f t="shared" si="2"/>
        <v>32.203533498170046</v>
      </c>
      <c r="G11" s="79">
        <f t="shared" si="1"/>
        <v>26.99311473684629</v>
      </c>
      <c r="H11" s="71"/>
      <c r="I11" s="72">
        <v>2008</v>
      </c>
      <c r="J11" s="73">
        <v>2621.088</v>
      </c>
      <c r="K11" s="74">
        <v>18.0174612449338</v>
      </c>
      <c r="L11" s="73">
        <v>34505.168999999994</v>
      </c>
      <c r="M11" s="74">
        <v>15.83660651091261</v>
      </c>
      <c r="N11" s="65"/>
      <c r="O11" s="65"/>
      <c r="P11" s="70"/>
      <c r="Q11" s="70"/>
      <c r="R11" s="67"/>
      <c r="S11" s="67"/>
      <c r="T11" s="75"/>
    </row>
    <row r="12" spans="2:20" ht="15">
      <c r="B12" s="76" t="s">
        <v>228</v>
      </c>
      <c r="C12" s="77">
        <v>2092.714205</v>
      </c>
      <c r="D12" s="77">
        <v>2285.20516</v>
      </c>
      <c r="E12" s="77">
        <f t="shared" si="0"/>
        <v>192.49095499999976</v>
      </c>
      <c r="F12" s="78">
        <f t="shared" si="2"/>
        <v>9.198148248819283</v>
      </c>
      <c r="G12" s="79">
        <f t="shared" si="1"/>
        <v>4.894420010380518</v>
      </c>
      <c r="H12" s="71"/>
      <c r="I12" s="72">
        <v>2009</v>
      </c>
      <c r="J12" s="73">
        <v>3875.3909999999996</v>
      </c>
      <c r="K12" s="74">
        <v>39.25475158845293</v>
      </c>
      <c r="L12" s="73">
        <v>46362.73300000001</v>
      </c>
      <c r="M12" s="74">
        <v>26.549655945841486</v>
      </c>
      <c r="N12" s="65"/>
      <c r="O12" s="65"/>
      <c r="P12" s="70"/>
      <c r="Q12" s="70"/>
      <c r="R12" s="67"/>
      <c r="S12" s="67"/>
      <c r="T12" s="75"/>
    </row>
    <row r="13" spans="2:20" ht="15">
      <c r="B13" s="76" t="s">
        <v>47</v>
      </c>
      <c r="C13" s="77">
        <v>670.2128270000001</v>
      </c>
      <c r="D13" s="77">
        <v>682.742878</v>
      </c>
      <c r="E13" s="77">
        <f t="shared" si="0"/>
        <v>12.530050999999958</v>
      </c>
      <c r="F13" s="78">
        <f t="shared" si="2"/>
        <v>1.8695629948007442</v>
      </c>
      <c r="G13" s="79">
        <f t="shared" si="1"/>
        <v>-2.14533031547004</v>
      </c>
      <c r="H13" s="71"/>
      <c r="I13" s="72">
        <v>2010</v>
      </c>
      <c r="J13" s="73">
        <v>4571.32686</v>
      </c>
      <c r="K13" s="74">
        <v>12.605425592309128</v>
      </c>
      <c r="L13" s="73">
        <v>37253.979599</v>
      </c>
      <c r="M13" s="74">
        <v>-23.29278577862378</v>
      </c>
      <c r="N13" s="65"/>
      <c r="O13" s="65"/>
      <c r="P13" s="70"/>
      <c r="Q13" s="70"/>
      <c r="R13" s="67"/>
      <c r="S13" s="67"/>
      <c r="T13" s="75"/>
    </row>
    <row r="14" spans="2:20" ht="15">
      <c r="B14" s="313" t="s">
        <v>288</v>
      </c>
      <c r="C14" s="293">
        <v>354.780252</v>
      </c>
      <c r="D14" s="293">
        <v>186.254092</v>
      </c>
      <c r="E14" s="293">
        <f t="shared" si="0"/>
        <v>-168.52616</v>
      </c>
      <c r="F14" s="295">
        <f t="shared" si="2"/>
        <v>-47.50156161453992</v>
      </c>
      <c r="G14" s="296">
        <f t="shared" si="1"/>
        <v>-49.57063526987899</v>
      </c>
      <c r="H14" s="71"/>
      <c r="I14" s="72">
        <v>2011</v>
      </c>
      <c r="J14" s="73">
        <v>3131.958155</v>
      </c>
      <c r="K14" s="74">
        <v>-33.78009390539637</v>
      </c>
      <c r="L14" s="73">
        <v>56089.179238</v>
      </c>
      <c r="M14" s="74">
        <v>45.51953475231709</v>
      </c>
      <c r="N14" s="65"/>
      <c r="O14" s="65"/>
      <c r="P14" s="70"/>
      <c r="Q14" s="70"/>
      <c r="R14" s="67"/>
      <c r="S14" s="67"/>
      <c r="T14" s="75"/>
    </row>
    <row r="15" spans="2:20" ht="15">
      <c r="B15" s="64"/>
      <c r="C15" s="64"/>
      <c r="D15" s="64"/>
      <c r="E15" s="64"/>
      <c r="F15" s="64"/>
      <c r="G15" s="64"/>
      <c r="H15" s="64"/>
      <c r="I15" s="72">
        <v>2012</v>
      </c>
      <c r="J15" s="73">
        <v>5816.197483999999</v>
      </c>
      <c r="K15" s="74">
        <v>78.76644038583878</v>
      </c>
      <c r="L15" s="73">
        <v>73328.71912699999</v>
      </c>
      <c r="M15" s="74">
        <v>25.85133109848583</v>
      </c>
      <c r="N15" s="65"/>
      <c r="O15" s="65"/>
      <c r="P15" s="70"/>
      <c r="Q15" s="70"/>
      <c r="R15" s="67"/>
      <c r="S15" s="67"/>
      <c r="T15" s="75"/>
    </row>
    <row r="16" spans="7:20" ht="15">
      <c r="G16" s="81">
        <v>1.041029143762012</v>
      </c>
      <c r="H16" s="64"/>
      <c r="I16" s="72">
        <v>2013</v>
      </c>
      <c r="J16" s="73">
        <v>2859.6968</v>
      </c>
      <c r="K16" s="74">
        <v>-52.580445495878706</v>
      </c>
      <c r="L16" s="73">
        <v>59949.244429</v>
      </c>
      <c r="M16" s="74">
        <v>-21.15280657183457</v>
      </c>
      <c r="N16" s="65"/>
      <c r="O16" s="65"/>
      <c r="P16" s="70"/>
      <c r="Q16" s="70"/>
      <c r="R16" s="67"/>
      <c r="S16" s="67"/>
      <c r="T16" s="75"/>
    </row>
    <row r="17" spans="7:20" ht="18">
      <c r="G17" s="37"/>
      <c r="H17" s="37"/>
      <c r="I17" s="72">
        <v>2014</v>
      </c>
      <c r="J17" s="73">
        <v>4394.993052</v>
      </c>
      <c r="K17" s="74">
        <v>47.55339960517495</v>
      </c>
      <c r="L17" s="73">
        <v>51522.56409</v>
      </c>
      <c r="M17" s="74">
        <v>-17.486545259635754</v>
      </c>
      <c r="N17" s="82"/>
      <c r="O17" s="65"/>
      <c r="P17" s="70"/>
      <c r="Q17" s="70"/>
      <c r="R17" s="67"/>
      <c r="S17" s="67"/>
      <c r="T17" s="75"/>
    </row>
    <row r="18" spans="7:20" ht="18">
      <c r="G18" s="37"/>
      <c r="H18" s="37"/>
      <c r="I18" s="72">
        <v>2015</v>
      </c>
      <c r="J18" s="73">
        <v>3876.028406</v>
      </c>
      <c r="K18" s="74">
        <v>-14.433047442139967</v>
      </c>
      <c r="L18" s="73">
        <v>76529.644896</v>
      </c>
      <c r="M18" s="74">
        <v>44.1151163453035</v>
      </c>
      <c r="N18" s="82"/>
      <c r="O18" s="65"/>
      <c r="P18" s="70"/>
      <c r="Q18" s="70"/>
      <c r="R18" s="67"/>
      <c r="S18" s="67"/>
      <c r="T18" s="75"/>
    </row>
    <row r="19" spans="3:20" ht="18">
      <c r="C19" s="83"/>
      <c r="D19" s="84"/>
      <c r="F19" s="37"/>
      <c r="G19" s="37"/>
      <c r="H19" s="37"/>
      <c r="I19" s="72">
        <v>2016</v>
      </c>
      <c r="J19" s="73">
        <v>2610.853166</v>
      </c>
      <c r="K19" s="74">
        <v>-34.407884651337575</v>
      </c>
      <c r="L19" s="73">
        <v>73987.219789</v>
      </c>
      <c r="M19" s="74">
        <v>-5.858058518492948</v>
      </c>
      <c r="N19" s="82"/>
      <c r="O19" s="65"/>
      <c r="P19" s="70"/>
      <c r="Q19" s="70"/>
      <c r="R19" s="67"/>
      <c r="S19" s="85"/>
      <c r="T19" s="75"/>
    </row>
    <row r="20" spans="3:20" ht="18">
      <c r="C20" s="83"/>
      <c r="D20" s="84"/>
      <c r="F20" s="37"/>
      <c r="G20" s="37"/>
      <c r="H20" s="37"/>
      <c r="I20" s="72">
        <v>2017</v>
      </c>
      <c r="J20" s="73">
        <v>3773.4547649999995</v>
      </c>
      <c r="K20" s="74">
        <v>37.67484531740186</v>
      </c>
      <c r="L20" s="73">
        <v>107872.88761399999</v>
      </c>
      <c r="M20" s="74">
        <v>38.8844083577208</v>
      </c>
      <c r="N20" s="82"/>
      <c r="O20" s="65"/>
      <c r="P20" s="70"/>
      <c r="Q20" s="70"/>
      <c r="R20" s="67"/>
      <c r="S20" s="85"/>
      <c r="T20" s="75"/>
    </row>
    <row r="21" spans="7:16" ht="15" customHeight="1">
      <c r="G21" s="37"/>
      <c r="H21" s="37"/>
      <c r="I21" s="72">
        <v>2018</v>
      </c>
      <c r="J21" s="73">
        <v>1401.692433</v>
      </c>
      <c r="K21" s="74">
        <v>-64.72546862208479</v>
      </c>
      <c r="L21" s="73">
        <v>78412.70171</v>
      </c>
      <c r="M21" s="74">
        <v>-30.972557069920192</v>
      </c>
      <c r="N21" s="86"/>
      <c r="O21" s="87"/>
      <c r="P21" s="88"/>
    </row>
    <row r="22" spans="7:16" ht="15" customHeight="1">
      <c r="G22" s="37"/>
      <c r="H22" s="37"/>
      <c r="I22" s="529">
        <v>2019</v>
      </c>
      <c r="J22" s="530">
        <v>1952.857113</v>
      </c>
      <c r="K22" s="531">
        <v>33.83042319441047</v>
      </c>
      <c r="L22" s="530">
        <v>103664.362372</v>
      </c>
      <c r="M22" s="531">
        <v>26.99311473684629</v>
      </c>
      <c r="N22" s="86"/>
      <c r="O22" s="87"/>
      <c r="P22" s="88"/>
    </row>
    <row r="23" spans="7:16" ht="15" customHeight="1">
      <c r="G23" s="37"/>
      <c r="H23" s="37"/>
      <c r="I23" s="72"/>
      <c r="J23" s="73"/>
      <c r="K23" s="74"/>
      <c r="L23" s="73"/>
      <c r="M23" s="74"/>
      <c r="N23" s="86"/>
      <c r="O23" s="87"/>
      <c r="P23" s="88"/>
    </row>
    <row r="24" spans="2:16" ht="15" customHeight="1">
      <c r="B24" s="415" t="s">
        <v>242</v>
      </c>
      <c r="C24" s="416"/>
      <c r="D24" s="416"/>
      <c r="E24" s="416"/>
      <c r="F24" s="416"/>
      <c r="G24" s="37"/>
      <c r="H24" s="37"/>
      <c r="I24" s="411" t="s">
        <v>242</v>
      </c>
      <c r="J24" s="411"/>
      <c r="K24" s="411"/>
      <c r="L24" s="411"/>
      <c r="M24" s="411"/>
      <c r="N24" s="90"/>
      <c r="O24" s="87"/>
      <c r="P24" s="88"/>
    </row>
    <row r="25" spans="2:16" ht="18">
      <c r="B25" s="412" t="s">
        <v>161</v>
      </c>
      <c r="C25" s="412"/>
      <c r="D25" s="412"/>
      <c r="E25" s="412"/>
      <c r="F25" s="412"/>
      <c r="G25" s="412"/>
      <c r="H25" s="37"/>
      <c r="I25" s="412" t="s">
        <v>161</v>
      </c>
      <c r="J25" s="412"/>
      <c r="K25" s="412"/>
      <c r="L25" s="412"/>
      <c r="M25" s="412"/>
      <c r="N25" s="90"/>
      <c r="O25" s="87"/>
      <c r="P25" s="88"/>
    </row>
    <row r="26" spans="2:18" ht="27">
      <c r="B26" s="91" t="s">
        <v>114</v>
      </c>
      <c r="C26" s="27"/>
      <c r="D26" s="27"/>
      <c r="E26" s="27"/>
      <c r="F26" s="27"/>
      <c r="G26" s="37"/>
      <c r="H26" s="37"/>
      <c r="I26" s="91" t="s">
        <v>114</v>
      </c>
      <c r="J26" s="27"/>
      <c r="K26" s="27"/>
      <c r="L26" s="27"/>
      <c r="M26" s="27"/>
      <c r="N26" s="37"/>
      <c r="O26" s="37"/>
      <c r="P26" s="37"/>
      <c r="Q26" s="37"/>
      <c r="R26" s="37"/>
    </row>
    <row r="27" spans="3:18" ht="17.25" customHeight="1">
      <c r="C27" s="90"/>
      <c r="F27" s="37"/>
      <c r="G27" s="37"/>
      <c r="H27" s="37"/>
      <c r="J27" s="37"/>
      <c r="K27" s="37"/>
      <c r="L27" s="37"/>
      <c r="M27" s="37"/>
      <c r="N27" s="37"/>
      <c r="O27" s="37"/>
      <c r="P27" s="37"/>
      <c r="Q27" s="37"/>
      <c r="R27" s="37"/>
    </row>
    <row r="28" spans="3:18" ht="12.75" customHeight="1">
      <c r="C28" s="90"/>
      <c r="F28" s="37"/>
      <c r="G28" s="37"/>
      <c r="H28" s="37"/>
      <c r="J28" s="37"/>
      <c r="K28" s="37"/>
      <c r="L28" s="37"/>
      <c r="M28" s="37"/>
      <c r="N28" s="37"/>
      <c r="O28" s="37"/>
      <c r="P28" s="37"/>
      <c r="Q28" s="37"/>
      <c r="R28" s="37"/>
    </row>
    <row r="29" spans="2:18" ht="12.75" customHeight="1">
      <c r="B29" s="413"/>
      <c r="C29" s="413"/>
      <c r="D29" s="413"/>
      <c r="E29" s="413"/>
      <c r="F29" s="92"/>
      <c r="G29" s="37"/>
      <c r="H29" s="37"/>
      <c r="J29" s="37"/>
      <c r="K29" s="37"/>
      <c r="L29" s="37"/>
      <c r="M29" s="37"/>
      <c r="N29" s="92"/>
      <c r="O29" s="37"/>
      <c r="P29" s="37"/>
      <c r="Q29" s="37"/>
      <c r="R29" s="37"/>
    </row>
    <row r="30" spans="2:18" ht="12.75" customHeight="1">
      <c r="B30" s="93"/>
      <c r="C30" s="93"/>
      <c r="D30" s="93"/>
      <c r="E30" s="93"/>
      <c r="F30" s="92"/>
      <c r="G30" s="37"/>
      <c r="H30" s="37"/>
      <c r="J30" s="93"/>
      <c r="K30" s="93"/>
      <c r="L30" s="93"/>
      <c r="M30" s="93"/>
      <c r="N30" s="92"/>
      <c r="O30" s="37"/>
      <c r="P30" s="37"/>
      <c r="Q30" s="37"/>
      <c r="R30" s="37"/>
    </row>
    <row r="31" spans="2:18" ht="15" customHeight="1">
      <c r="B31" s="93"/>
      <c r="C31" s="93"/>
      <c r="D31" s="93"/>
      <c r="E31" s="93"/>
      <c r="F31" s="93"/>
      <c r="G31" s="37"/>
      <c r="H31" s="37"/>
      <c r="J31" s="93"/>
      <c r="K31" s="93"/>
      <c r="L31" s="93"/>
      <c r="M31" s="93"/>
      <c r="N31" s="94"/>
      <c r="O31" s="37"/>
      <c r="P31" s="37"/>
      <c r="Q31" s="37"/>
      <c r="R31" s="37"/>
    </row>
    <row r="32" spans="2:18" ht="17.25" customHeight="1">
      <c r="B32" s="94"/>
      <c r="F32" s="37"/>
      <c r="G32" s="37"/>
      <c r="H32" s="37"/>
      <c r="J32" s="94"/>
      <c r="K32" s="94"/>
      <c r="L32" s="94"/>
      <c r="M32" s="94"/>
      <c r="N32" s="37"/>
      <c r="O32" s="37"/>
      <c r="P32" s="37"/>
      <c r="Q32" s="37"/>
      <c r="R32" s="37"/>
    </row>
    <row r="33" spans="6:18" ht="18">
      <c r="F33" s="37"/>
      <c r="G33" s="37"/>
      <c r="H33" s="37"/>
      <c r="J33" s="95"/>
      <c r="N33" s="37"/>
      <c r="O33" s="37"/>
      <c r="P33" s="37"/>
      <c r="Q33" s="37"/>
      <c r="R33" s="37"/>
    </row>
    <row r="34" spans="10:13" ht="18">
      <c r="J34" s="37"/>
      <c r="K34" s="37"/>
      <c r="L34" s="37"/>
      <c r="M34" s="37"/>
    </row>
  </sheetData>
  <sheetProtection/>
  <mergeCells count="19">
    <mergeCell ref="L6:M6"/>
    <mergeCell ref="B3:G3"/>
    <mergeCell ref="B4:G4"/>
    <mergeCell ref="B5:G5"/>
    <mergeCell ref="I3:M3"/>
    <mergeCell ref="I4:M4"/>
    <mergeCell ref="I5:M5"/>
    <mergeCell ref="I6:I7"/>
    <mergeCell ref="J6:K6"/>
    <mergeCell ref="I24:M24"/>
    <mergeCell ref="I25:M25"/>
    <mergeCell ref="B29:E29"/>
    <mergeCell ref="B6:B7"/>
    <mergeCell ref="C6:C7"/>
    <mergeCell ref="D6:D7"/>
    <mergeCell ref="E6:F6"/>
    <mergeCell ref="G6:G7"/>
    <mergeCell ref="B24:F24"/>
    <mergeCell ref="B25:G2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r:id="rId2"/>
  <ignoredErrors>
    <ignoredError sqref="C8:D8 E10:E14" unlockedFormula="1"/>
    <ignoredError sqref="C9:D9" formulaRange="1"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L43"/>
  <sheetViews>
    <sheetView showGridLines="0" zoomScalePageLayoutView="0" workbookViewId="0" topLeftCell="A1">
      <selection activeCell="A1" sqref="A1"/>
    </sheetView>
  </sheetViews>
  <sheetFormatPr defaultColWidth="11.421875" defaultRowHeight="15"/>
  <cols>
    <col min="1" max="1" width="11.421875" style="38" customWidth="1"/>
    <col min="2" max="2" width="36.140625" style="38" customWidth="1"/>
    <col min="3" max="4" width="15.8515625" style="38" customWidth="1"/>
    <col min="5" max="5" width="36.140625" style="38" customWidth="1"/>
    <col min="6" max="6" width="15.8515625" style="38" customWidth="1"/>
    <col min="7" max="7" width="11.421875" style="38" customWidth="1"/>
    <col min="8" max="8" width="10.7109375" style="38" customWidth="1"/>
    <col min="9" max="9" width="11.421875" style="38" customWidth="1"/>
    <col min="10" max="10" width="15.28125" style="38" customWidth="1"/>
    <col min="11" max="16384" width="11.421875" style="38" customWidth="1"/>
  </cols>
  <sheetData>
    <row r="1" ht="15">
      <c r="A1" s="42"/>
    </row>
    <row r="2" ht="12.75">
      <c r="A2" s="271"/>
    </row>
    <row r="3" spans="2:6" ht="15">
      <c r="B3" s="424" t="s">
        <v>193</v>
      </c>
      <c r="C3" s="424"/>
      <c r="E3" s="424" t="s">
        <v>192</v>
      </c>
      <c r="F3" s="424"/>
    </row>
    <row r="4" spans="2:6" ht="15">
      <c r="B4" s="419" t="s">
        <v>429</v>
      </c>
      <c r="C4" s="419"/>
      <c r="E4" s="419" t="s">
        <v>429</v>
      </c>
      <c r="F4" s="419"/>
    </row>
    <row r="5" spans="2:6" ht="15">
      <c r="B5" s="419" t="s">
        <v>79</v>
      </c>
      <c r="C5" s="419"/>
      <c r="E5" s="419" t="s">
        <v>79</v>
      </c>
      <c r="F5" s="419"/>
    </row>
    <row r="6" spans="2:6" ht="22.5" customHeight="1">
      <c r="B6" s="300" t="s">
        <v>7</v>
      </c>
      <c r="C6" s="300" t="s">
        <v>178</v>
      </c>
      <c r="D6" s="301"/>
      <c r="E6" s="300" t="s">
        <v>7</v>
      </c>
      <c r="F6" s="300" t="s">
        <v>178</v>
      </c>
    </row>
    <row r="7" spans="2:6" ht="22.5" customHeight="1">
      <c r="B7" s="297" t="s">
        <v>16</v>
      </c>
      <c r="C7" s="276">
        <f>SUM(C8:C10)</f>
        <v>7378.099999999999</v>
      </c>
      <c r="D7" s="274"/>
      <c r="E7" s="297" t="s">
        <v>16</v>
      </c>
      <c r="F7" s="276">
        <f>SUM(F8:F10)</f>
        <v>2267.7830550000003</v>
      </c>
    </row>
    <row r="8" spans="2:6" ht="22.5" customHeight="1">
      <c r="B8" s="277" t="s">
        <v>194</v>
      </c>
      <c r="C8" s="278">
        <v>5092.4</v>
      </c>
      <c r="D8" s="274"/>
      <c r="E8" s="279" t="s">
        <v>194</v>
      </c>
      <c r="F8" s="280">
        <v>729.465179</v>
      </c>
    </row>
    <row r="9" spans="2:6" ht="22.5" customHeight="1">
      <c r="B9" s="277" t="s">
        <v>195</v>
      </c>
      <c r="C9" s="278">
        <v>2198.3</v>
      </c>
      <c r="D9" s="274"/>
      <c r="E9" s="279" t="s">
        <v>195</v>
      </c>
      <c r="F9" s="278">
        <v>1517.762588</v>
      </c>
    </row>
    <row r="10" spans="2:6" ht="22.5" customHeight="1">
      <c r="B10" s="522" t="s">
        <v>196</v>
      </c>
      <c r="C10" s="523">
        <v>87.4</v>
      </c>
      <c r="D10" s="274"/>
      <c r="E10" s="524" t="s">
        <v>196</v>
      </c>
      <c r="F10" s="525">
        <v>20.555288</v>
      </c>
    </row>
    <row r="11" spans="2:12" ht="153" customHeight="1">
      <c r="B11" s="422" t="s">
        <v>359</v>
      </c>
      <c r="C11" s="423"/>
      <c r="D11" s="423"/>
      <c r="E11" s="423"/>
      <c r="F11" s="423"/>
      <c r="H11" s="281"/>
      <c r="I11" s="282"/>
      <c r="J11" s="282"/>
      <c r="K11" s="282"/>
      <c r="L11" s="282"/>
    </row>
    <row r="12" spans="2:12" ht="15" customHeight="1">
      <c r="B12" s="319"/>
      <c r="C12" s="320"/>
      <c r="D12" s="320"/>
      <c r="E12" s="320"/>
      <c r="F12" s="320"/>
      <c r="H12" s="281"/>
      <c r="I12" s="282"/>
      <c r="J12" s="282"/>
      <c r="K12" s="282"/>
      <c r="L12" s="282"/>
    </row>
    <row r="13" spans="2:10" ht="15">
      <c r="B13" s="424" t="s">
        <v>265</v>
      </c>
      <c r="C13" s="424"/>
      <c r="D13" s="424"/>
      <c r="E13" s="424"/>
      <c r="F13" s="424"/>
      <c r="H13" s="424" t="s">
        <v>266</v>
      </c>
      <c r="I13" s="424"/>
      <c r="J13" s="424"/>
    </row>
    <row r="14" spans="2:10" ht="14.25" customHeight="1">
      <c r="B14" s="419" t="s">
        <v>429</v>
      </c>
      <c r="C14" s="419"/>
      <c r="D14" s="419"/>
      <c r="E14" s="419"/>
      <c r="F14" s="419"/>
      <c r="H14" s="419" t="s">
        <v>429</v>
      </c>
      <c r="I14" s="419"/>
      <c r="J14" s="419"/>
    </row>
    <row r="15" spans="2:6" ht="15">
      <c r="B15" s="419" t="s">
        <v>219</v>
      </c>
      <c r="C15" s="419"/>
      <c r="D15" s="419"/>
      <c r="E15" s="419"/>
      <c r="F15" s="419"/>
    </row>
    <row r="16" spans="2:10" ht="30">
      <c r="B16" s="420" t="s">
        <v>197</v>
      </c>
      <c r="C16" s="421"/>
      <c r="D16" s="421"/>
      <c r="E16" s="409"/>
      <c r="F16" s="300" t="s">
        <v>23</v>
      </c>
      <c r="H16" s="420" t="s">
        <v>7</v>
      </c>
      <c r="I16" s="409"/>
      <c r="J16" s="300" t="s">
        <v>221</v>
      </c>
    </row>
    <row r="17" spans="2:10" ht="15">
      <c r="B17" s="321" t="s">
        <v>16</v>
      </c>
      <c r="C17" s="322"/>
      <c r="D17" s="322"/>
      <c r="E17" s="322"/>
      <c r="F17" s="323">
        <f>SUM(F18:F38)</f>
        <v>99.99999999999999</v>
      </c>
      <c r="H17" s="283" t="s">
        <v>16</v>
      </c>
      <c r="J17" s="284">
        <f>SUM(J18:J20)</f>
        <v>8.192226</v>
      </c>
    </row>
    <row r="18" spans="2:10" ht="15">
      <c r="B18" s="285" t="s">
        <v>198</v>
      </c>
      <c r="F18" s="286">
        <v>42.86024458450333</v>
      </c>
      <c r="H18" s="38" t="s">
        <v>64</v>
      </c>
      <c r="J18" s="287">
        <v>0.373485</v>
      </c>
    </row>
    <row r="19" spans="2:10" ht="15">
      <c r="B19" s="285" t="s">
        <v>200</v>
      </c>
      <c r="F19" s="286">
        <v>13.119593694010016</v>
      </c>
      <c r="H19" s="38" t="s">
        <v>220</v>
      </c>
      <c r="J19" s="287">
        <v>0.606536</v>
      </c>
    </row>
    <row r="20" spans="2:10" ht="15">
      <c r="B20" s="285" t="s">
        <v>199</v>
      </c>
      <c r="F20" s="286">
        <v>11.029838480084484</v>
      </c>
      <c r="H20" s="322" t="s">
        <v>65</v>
      </c>
      <c r="I20" s="322"/>
      <c r="J20" s="528">
        <v>7.212205</v>
      </c>
    </row>
    <row r="21" spans="2:6" ht="15">
      <c r="B21" s="285" t="s">
        <v>201</v>
      </c>
      <c r="F21" s="286">
        <v>8.34158975127849</v>
      </c>
    </row>
    <row r="22" spans="2:6" ht="15">
      <c r="B22" s="285" t="s">
        <v>204</v>
      </c>
      <c r="F22" s="286">
        <v>6.088389137503962</v>
      </c>
    </row>
    <row r="23" spans="2:6" ht="15">
      <c r="B23" s="285" t="s">
        <v>203</v>
      </c>
      <c r="F23" s="286">
        <v>3.700231845207185</v>
      </c>
    </row>
    <row r="24" spans="2:6" ht="15">
      <c r="B24" s="285" t="s">
        <v>202</v>
      </c>
      <c r="F24" s="286">
        <v>3.556962756756041</v>
      </c>
    </row>
    <row r="25" spans="2:6" ht="15">
      <c r="B25" s="285" t="s">
        <v>205</v>
      </c>
      <c r="F25" s="286">
        <v>2.8798756939566474</v>
      </c>
    </row>
    <row r="26" spans="2:6" ht="15">
      <c r="B26" s="285" t="s">
        <v>206</v>
      </c>
      <c r="F26" s="286">
        <v>2.6882487288059944</v>
      </c>
    </row>
    <row r="27" spans="2:6" ht="15">
      <c r="B27" s="285" t="s">
        <v>207</v>
      </c>
      <c r="F27" s="286">
        <v>1.1857758348452767</v>
      </c>
    </row>
    <row r="28" spans="2:6" ht="15">
      <c r="B28" s="285" t="s">
        <v>208</v>
      </c>
      <c r="F28" s="286">
        <v>1.149589015639809</v>
      </c>
    </row>
    <row r="29" spans="2:6" ht="15">
      <c r="B29" s="285" t="s">
        <v>209</v>
      </c>
      <c r="F29" s="286">
        <v>0.8190315408923535</v>
      </c>
    </row>
    <row r="30" spans="2:6" ht="15">
      <c r="B30" s="285" t="s">
        <v>210</v>
      </c>
      <c r="F30" s="286">
        <v>0.7989512157523433</v>
      </c>
    </row>
    <row r="31" spans="2:6" ht="15">
      <c r="B31" s="285" t="s">
        <v>211</v>
      </c>
      <c r="F31" s="286">
        <v>0.5667028662840399</v>
      </c>
    </row>
    <row r="32" spans="2:6" ht="15">
      <c r="B32" s="285" t="s">
        <v>212</v>
      </c>
      <c r="F32" s="286">
        <v>0.45413018308994735</v>
      </c>
    </row>
    <row r="33" spans="2:6" ht="15">
      <c r="B33" s="285" t="s">
        <v>213</v>
      </c>
      <c r="F33" s="286">
        <v>0.45305513700214567</v>
      </c>
    </row>
    <row r="34" spans="2:6" ht="15">
      <c r="B34" s="285" t="s">
        <v>214</v>
      </c>
      <c r="F34" s="286">
        <v>0.12023238656967959</v>
      </c>
    </row>
    <row r="35" spans="2:6" ht="15">
      <c r="B35" s="285" t="s">
        <v>215</v>
      </c>
      <c r="F35" s="286">
        <v>0.08416075087361892</v>
      </c>
    </row>
    <row r="36" spans="2:6" ht="15">
      <c r="B36" s="285" t="s">
        <v>216</v>
      </c>
      <c r="F36" s="286">
        <v>0.055672029546873836</v>
      </c>
    </row>
    <row r="37" spans="2:6" ht="15">
      <c r="B37" s="285" t="s">
        <v>217</v>
      </c>
      <c r="F37" s="288">
        <v>0.047167647102299655</v>
      </c>
    </row>
    <row r="38" spans="2:6" ht="15">
      <c r="B38" s="526" t="s">
        <v>218</v>
      </c>
      <c r="C38" s="322"/>
      <c r="D38" s="322"/>
      <c r="E38" s="322"/>
      <c r="F38" s="527">
        <v>0.0005567202954687384</v>
      </c>
    </row>
    <row r="40" ht="15">
      <c r="B40" s="289" t="s">
        <v>264</v>
      </c>
    </row>
    <row r="41" spans="2:5" ht="15">
      <c r="B41" s="289" t="s">
        <v>263</v>
      </c>
      <c r="C41" s="289"/>
      <c r="D41" s="289"/>
      <c r="E41" s="289"/>
    </row>
    <row r="42" spans="2:4" ht="15">
      <c r="B42" s="289" t="s">
        <v>161</v>
      </c>
      <c r="C42" s="289"/>
      <c r="D42" s="289"/>
    </row>
    <row r="43" ht="15">
      <c r="B43" s="289" t="s">
        <v>114</v>
      </c>
    </row>
  </sheetData>
  <sheetProtection/>
  <mergeCells count="14">
    <mergeCell ref="B3:C3"/>
    <mergeCell ref="B4:C4"/>
    <mergeCell ref="B5:C5"/>
    <mergeCell ref="E3:F3"/>
    <mergeCell ref="E4:F4"/>
    <mergeCell ref="E5:F5"/>
    <mergeCell ref="B14:F14"/>
    <mergeCell ref="B15:F15"/>
    <mergeCell ref="B16:E16"/>
    <mergeCell ref="B11:F11"/>
    <mergeCell ref="H13:J13"/>
    <mergeCell ref="H14:J14"/>
    <mergeCell ref="B13:F13"/>
    <mergeCell ref="H16:I1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67" r:id="rId2"/>
  <drawing r:id="rId1"/>
</worksheet>
</file>

<file path=xl/worksheets/sheet7.xml><?xml version="1.0" encoding="utf-8"?>
<worksheet xmlns="http://schemas.openxmlformats.org/spreadsheetml/2006/main" xmlns:r="http://schemas.openxmlformats.org/officeDocument/2006/relationships">
  <dimension ref="A1:H16"/>
  <sheetViews>
    <sheetView showGridLines="0" zoomScalePageLayoutView="0" workbookViewId="0" topLeftCell="A1">
      <pane ySplit="5" topLeftCell="A6" activePane="bottomLeft" state="frozen"/>
      <selection pane="topLeft" activeCell="G33" sqref="G33"/>
      <selection pane="bottomLeft" activeCell="A1" sqref="A1"/>
    </sheetView>
  </sheetViews>
  <sheetFormatPr defaultColWidth="11.421875" defaultRowHeight="15"/>
  <cols>
    <col min="1" max="16384" width="11.421875" style="37" customWidth="1"/>
  </cols>
  <sheetData>
    <row r="1" spans="1:2" ht="15">
      <c r="A1" s="42"/>
      <c r="B1" s="38"/>
    </row>
    <row r="2" spans="1:5" ht="14.25">
      <c r="A2" s="271"/>
      <c r="B2" s="417" t="s">
        <v>93</v>
      </c>
      <c r="C2" s="417"/>
      <c r="D2" s="417"/>
      <c r="E2" s="417"/>
    </row>
    <row r="3" spans="2:5" ht="18">
      <c r="B3" s="425" t="s">
        <v>437</v>
      </c>
      <c r="C3" s="425"/>
      <c r="D3" s="425"/>
      <c r="E3" s="425"/>
    </row>
    <row r="4" spans="2:5" ht="18">
      <c r="B4" s="425" t="s">
        <v>223</v>
      </c>
      <c r="C4" s="425"/>
      <c r="D4" s="425"/>
      <c r="E4" s="425"/>
    </row>
    <row r="5" spans="2:5" ht="30">
      <c r="B5" s="300" t="s">
        <v>170</v>
      </c>
      <c r="C5" s="300" t="s">
        <v>16</v>
      </c>
      <c r="D5" s="300" t="s">
        <v>5</v>
      </c>
      <c r="E5" s="300" t="s">
        <v>173</v>
      </c>
    </row>
    <row r="6" spans="2:8" ht="18">
      <c r="B6" s="90">
        <v>2012</v>
      </c>
      <c r="C6" s="87">
        <f aca="true" t="shared" si="0" ref="C6:C13">+SUM(D6:E6)</f>
        <v>742221</v>
      </c>
      <c r="D6" s="87">
        <v>354209</v>
      </c>
      <c r="E6" s="87">
        <v>388012</v>
      </c>
      <c r="F6" s="272"/>
      <c r="G6" s="272"/>
      <c r="H6" s="273"/>
    </row>
    <row r="7" spans="2:8" ht="18">
      <c r="B7" s="90">
        <v>2013</v>
      </c>
      <c r="C7" s="87">
        <f t="shared" si="0"/>
        <v>849118</v>
      </c>
      <c r="D7" s="87">
        <v>388149</v>
      </c>
      <c r="E7" s="87">
        <v>460969</v>
      </c>
      <c r="F7" s="272"/>
      <c r="G7" s="272"/>
      <c r="H7" s="273"/>
    </row>
    <row r="8" spans="2:8" ht="18">
      <c r="B8" s="90">
        <v>2014</v>
      </c>
      <c r="C8" s="87">
        <f t="shared" si="0"/>
        <v>962617</v>
      </c>
      <c r="D8" s="87">
        <v>444470</v>
      </c>
      <c r="E8" s="87">
        <v>518147</v>
      </c>
      <c r="F8" s="272"/>
      <c r="G8" s="272"/>
      <c r="H8" s="272"/>
    </row>
    <row r="9" spans="2:8" ht="18">
      <c r="B9" s="90">
        <v>2015</v>
      </c>
      <c r="C9" s="87">
        <f t="shared" si="0"/>
        <v>1314107</v>
      </c>
      <c r="D9" s="87">
        <v>757466</v>
      </c>
      <c r="E9" s="87">
        <v>556641</v>
      </c>
      <c r="F9" s="272"/>
      <c r="G9" s="272"/>
      <c r="H9" s="272"/>
    </row>
    <row r="10" spans="2:8" ht="18">
      <c r="B10" s="90">
        <v>2016</v>
      </c>
      <c r="C10" s="87">
        <f t="shared" si="0"/>
        <v>1173147</v>
      </c>
      <c r="D10" s="87">
        <v>576326</v>
      </c>
      <c r="E10" s="87">
        <v>596821</v>
      </c>
      <c r="F10" s="272"/>
      <c r="G10" s="272"/>
      <c r="H10" s="272"/>
    </row>
    <row r="11" spans="2:8" ht="18">
      <c r="B11" s="274">
        <v>2017</v>
      </c>
      <c r="C11" s="87">
        <f t="shared" si="0"/>
        <v>1516633</v>
      </c>
      <c r="D11" s="275">
        <v>979815</v>
      </c>
      <c r="E11" s="275">
        <v>536818</v>
      </c>
      <c r="F11" s="272"/>
      <c r="G11" s="272"/>
      <c r="H11" s="272"/>
    </row>
    <row r="12" spans="2:8" ht="18">
      <c r="B12" s="90">
        <v>2018</v>
      </c>
      <c r="C12" s="87">
        <f t="shared" si="0"/>
        <v>1176976</v>
      </c>
      <c r="D12" s="275">
        <v>626950</v>
      </c>
      <c r="E12" s="275">
        <v>550026</v>
      </c>
      <c r="F12" s="272"/>
      <c r="G12" s="272"/>
      <c r="H12" s="272"/>
    </row>
    <row r="13" spans="2:8" ht="18">
      <c r="B13" s="487">
        <v>2019</v>
      </c>
      <c r="C13" s="521">
        <f t="shared" si="0"/>
        <v>1128889</v>
      </c>
      <c r="D13" s="521">
        <v>549853</v>
      </c>
      <c r="E13" s="521">
        <v>579036</v>
      </c>
      <c r="G13" s="272"/>
      <c r="H13" s="272"/>
    </row>
    <row r="14" spans="3:5" ht="18">
      <c r="C14" s="275"/>
      <c r="D14" s="275"/>
      <c r="E14" s="275"/>
    </row>
    <row r="15" spans="2:5" ht="18" customHeight="1">
      <c r="B15" s="426" t="s">
        <v>161</v>
      </c>
      <c r="C15" s="426"/>
      <c r="D15" s="426"/>
      <c r="E15" s="426"/>
    </row>
    <row r="16" spans="2:5" ht="18" customHeight="1">
      <c r="B16" s="426" t="s">
        <v>114</v>
      </c>
      <c r="C16" s="426"/>
      <c r="D16" s="426"/>
      <c r="E16" s="299"/>
    </row>
  </sheetData>
  <sheetProtection/>
  <mergeCells count="5">
    <mergeCell ref="B3:E3"/>
    <mergeCell ref="B4:E4"/>
    <mergeCell ref="B15:E15"/>
    <mergeCell ref="B16:D16"/>
    <mergeCell ref="B2:E2"/>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O75"/>
  <sheetViews>
    <sheetView showGridLines="0" zoomScalePageLayoutView="0" workbookViewId="0" topLeftCell="A1">
      <pane ySplit="5" topLeftCell="A6" activePane="bottomLeft" state="frozen"/>
      <selection pane="topLeft" activeCell="G33" sqref="G33"/>
      <selection pane="bottomLeft" activeCell="A1" sqref="A1"/>
    </sheetView>
  </sheetViews>
  <sheetFormatPr defaultColWidth="11.421875" defaultRowHeight="15" customHeight="1"/>
  <cols>
    <col min="1" max="1" width="11.421875" style="34" customWidth="1"/>
    <col min="2" max="2" width="14.140625" style="34" bestFit="1" customWidth="1"/>
    <col min="3" max="3" width="11.421875" style="34" customWidth="1"/>
    <col min="4" max="4" width="11.00390625" style="34" bestFit="1" customWidth="1"/>
    <col min="5" max="5" width="14.140625" style="34" bestFit="1" customWidth="1"/>
    <col min="6" max="6" width="13.28125" style="34" bestFit="1" customWidth="1"/>
    <col min="7" max="7" width="14.140625" style="36" bestFit="1" customWidth="1"/>
    <col min="8" max="8" width="11.57421875" style="36" bestFit="1" customWidth="1"/>
    <col min="9" max="10" width="14.140625" style="36" bestFit="1" customWidth="1"/>
    <col min="11" max="11" width="12.421875" style="36" customWidth="1"/>
    <col min="12" max="12" width="15.57421875" style="36" bestFit="1" customWidth="1"/>
    <col min="13" max="13" width="12.421875" style="34" customWidth="1"/>
    <col min="14" max="16384" width="11.421875" style="34" customWidth="1"/>
  </cols>
  <sheetData>
    <row r="1" spans="1:2" ht="15">
      <c r="A1" s="42"/>
      <c r="B1" s="53"/>
    </row>
    <row r="2" spans="1:14" ht="15">
      <c r="A2" s="42"/>
      <c r="B2" s="427" t="s">
        <v>237</v>
      </c>
      <c r="C2" s="427"/>
      <c r="D2" s="427"/>
      <c r="E2" s="427"/>
      <c r="F2" s="427"/>
      <c r="G2" s="427"/>
      <c r="J2" s="427" t="s">
        <v>237</v>
      </c>
      <c r="K2" s="427"/>
      <c r="L2" s="427"/>
      <c r="M2" s="427"/>
      <c r="N2" s="427"/>
    </row>
    <row r="3" spans="1:15" ht="18">
      <c r="A3" s="45"/>
      <c r="B3" s="428" t="s">
        <v>436</v>
      </c>
      <c r="C3" s="428"/>
      <c r="D3" s="428"/>
      <c r="E3" s="428"/>
      <c r="F3" s="428"/>
      <c r="G3" s="428"/>
      <c r="H3" s="34"/>
      <c r="I3" s="34"/>
      <c r="J3" s="428" t="s">
        <v>416</v>
      </c>
      <c r="K3" s="428"/>
      <c r="L3" s="428"/>
      <c r="M3" s="428"/>
      <c r="N3" s="428"/>
      <c r="O3" s="381"/>
    </row>
    <row r="4" spans="2:15" s="35" customFormat="1" ht="18">
      <c r="B4" s="428" t="s">
        <v>415</v>
      </c>
      <c r="C4" s="428"/>
      <c r="D4" s="428"/>
      <c r="E4" s="428"/>
      <c r="F4" s="428"/>
      <c r="G4" s="428"/>
      <c r="H4" s="36"/>
      <c r="I4" s="36"/>
      <c r="J4" s="428" t="s">
        <v>415</v>
      </c>
      <c r="K4" s="428"/>
      <c r="L4" s="428"/>
      <c r="M4" s="428"/>
      <c r="N4" s="428"/>
      <c r="O4" s="382"/>
    </row>
    <row r="5" spans="2:14" s="35" customFormat="1" ht="30">
      <c r="B5" s="300" t="s">
        <v>0</v>
      </c>
      <c r="C5" s="300" t="s">
        <v>123</v>
      </c>
      <c r="D5" s="300" t="s">
        <v>122</v>
      </c>
      <c r="E5" s="300" t="s">
        <v>121</v>
      </c>
      <c r="F5" s="300" t="s">
        <v>120</v>
      </c>
      <c r="G5" s="300" t="s">
        <v>16</v>
      </c>
      <c r="H5" s="36"/>
      <c r="I5" s="36"/>
      <c r="J5" s="378" t="s">
        <v>0</v>
      </c>
      <c r="K5" s="378" t="s">
        <v>122</v>
      </c>
      <c r="L5" s="378" t="s">
        <v>121</v>
      </c>
      <c r="M5" s="378" t="s">
        <v>120</v>
      </c>
      <c r="N5" s="378" t="s">
        <v>414</v>
      </c>
    </row>
    <row r="6" spans="2:14" s="263" customFormat="1" ht="15" customHeight="1">
      <c r="B6" s="264">
        <v>2009</v>
      </c>
      <c r="C6" s="265" t="s">
        <v>117</v>
      </c>
      <c r="D6" s="266">
        <v>3401311</v>
      </c>
      <c r="E6" s="266">
        <v>3131978</v>
      </c>
      <c r="F6" s="266">
        <v>643565</v>
      </c>
      <c r="G6" s="266">
        <f>SUM(D6:F6)</f>
        <v>7176854</v>
      </c>
      <c r="H6" s="36"/>
      <c r="I6" s="36"/>
      <c r="J6" s="264">
        <v>2009</v>
      </c>
      <c r="K6" s="266">
        <v>3401311</v>
      </c>
      <c r="L6" s="266">
        <v>3131978</v>
      </c>
      <c r="M6" s="266">
        <v>643565</v>
      </c>
      <c r="N6" s="266">
        <f>SUM(K6:M6)</f>
        <v>7176854</v>
      </c>
    </row>
    <row r="7" spans="2:14" s="263" customFormat="1" ht="15" customHeight="1">
      <c r="B7" s="264">
        <v>2009</v>
      </c>
      <c r="C7" s="265" t="s">
        <v>116</v>
      </c>
      <c r="D7" s="266">
        <v>3873811</v>
      </c>
      <c r="E7" s="266">
        <v>3385073</v>
      </c>
      <c r="F7" s="266">
        <v>650188</v>
      </c>
      <c r="G7" s="266">
        <f>SUM(D7:F7)</f>
        <v>7909072</v>
      </c>
      <c r="H7" s="36"/>
      <c r="I7" s="36"/>
      <c r="J7" s="264">
        <v>2010</v>
      </c>
      <c r="K7" s="266">
        <v>3314676</v>
      </c>
      <c r="L7" s="266">
        <v>3164010</v>
      </c>
      <c r="M7" s="266">
        <v>515797</v>
      </c>
      <c r="N7" s="266">
        <f aca="true" t="shared" si="0" ref="N7:N16">SUM(K7:M7)</f>
        <v>6994483</v>
      </c>
    </row>
    <row r="8" spans="2:14" s="263" customFormat="1" ht="15" customHeight="1">
      <c r="B8" s="264">
        <v>2009</v>
      </c>
      <c r="C8" s="265" t="s">
        <v>119</v>
      </c>
      <c r="D8" s="266">
        <v>3490281</v>
      </c>
      <c r="E8" s="266">
        <v>3332708</v>
      </c>
      <c r="F8" s="266">
        <v>676635</v>
      </c>
      <c r="G8" s="266">
        <f>SUM(D8:F8)</f>
        <v>7499624</v>
      </c>
      <c r="H8" s="36"/>
      <c r="I8" s="36"/>
      <c r="J8" s="264">
        <v>2011</v>
      </c>
      <c r="K8" s="266">
        <v>3407003</v>
      </c>
      <c r="L8" s="266">
        <v>3080016</v>
      </c>
      <c r="M8" s="266">
        <v>415675</v>
      </c>
      <c r="N8" s="266">
        <f t="shared" si="0"/>
        <v>6902694</v>
      </c>
    </row>
    <row r="9" spans="2:14" s="263" customFormat="1" ht="15" customHeight="1">
      <c r="B9" s="264">
        <v>2009</v>
      </c>
      <c r="C9" s="265" t="s">
        <v>118</v>
      </c>
      <c r="D9" s="266">
        <v>3246202</v>
      </c>
      <c r="E9" s="266">
        <v>2971224</v>
      </c>
      <c r="F9" s="266">
        <v>518572</v>
      </c>
      <c r="G9" s="266">
        <f>SUM(D9:F9)</f>
        <v>6735998</v>
      </c>
      <c r="H9" s="36"/>
      <c r="I9" s="36"/>
      <c r="J9" s="264">
        <v>2012</v>
      </c>
      <c r="K9" s="266">
        <v>3988876</v>
      </c>
      <c r="L9" s="266">
        <v>2717652</v>
      </c>
      <c r="M9" s="266">
        <v>265068</v>
      </c>
      <c r="N9" s="266">
        <f t="shared" si="0"/>
        <v>6971596</v>
      </c>
    </row>
    <row r="10" spans="2:14" s="263" customFormat="1" ht="15" customHeight="1">
      <c r="B10" s="264">
        <v>2010</v>
      </c>
      <c r="C10" s="265" t="s">
        <v>117</v>
      </c>
      <c r="D10" s="266">
        <v>3314676</v>
      </c>
      <c r="E10" s="266">
        <v>3164010</v>
      </c>
      <c r="F10" s="266">
        <v>515797</v>
      </c>
      <c r="G10" s="266">
        <f>SUM(D10:F10)</f>
        <v>6994483</v>
      </c>
      <c r="H10" s="36"/>
      <c r="I10" s="36"/>
      <c r="J10" s="264">
        <v>2013</v>
      </c>
      <c r="K10" s="266">
        <v>3366722</v>
      </c>
      <c r="L10" s="266">
        <v>2066176</v>
      </c>
      <c r="M10" s="266">
        <v>149419</v>
      </c>
      <c r="N10" s="266">
        <f t="shared" si="0"/>
        <v>5582317</v>
      </c>
    </row>
    <row r="11" spans="2:14" s="263" customFormat="1" ht="15" customHeight="1">
      <c r="B11" s="264">
        <v>2010</v>
      </c>
      <c r="C11" s="265" t="s">
        <v>116</v>
      </c>
      <c r="D11" s="266">
        <v>3859640</v>
      </c>
      <c r="E11" s="266">
        <v>3346524</v>
      </c>
      <c r="F11" s="266">
        <v>528421</v>
      </c>
      <c r="G11" s="266">
        <f aca="true" t="shared" si="1" ref="G11:G46">SUM(D11:F11)</f>
        <v>7734585</v>
      </c>
      <c r="H11" s="36"/>
      <c r="I11" s="36"/>
      <c r="J11" s="264">
        <v>2014</v>
      </c>
      <c r="K11" s="266">
        <v>3356448</v>
      </c>
      <c r="L11" s="266">
        <v>2025872</v>
      </c>
      <c r="M11" s="266">
        <v>471</v>
      </c>
      <c r="N11" s="266">
        <f t="shared" si="0"/>
        <v>5382791</v>
      </c>
    </row>
    <row r="12" spans="2:14" s="263" customFormat="1" ht="15" customHeight="1">
      <c r="B12" s="264">
        <v>2010</v>
      </c>
      <c r="C12" s="265" t="s">
        <v>119</v>
      </c>
      <c r="D12" s="266">
        <v>3297200</v>
      </c>
      <c r="E12" s="266">
        <v>3206676</v>
      </c>
      <c r="F12" s="266">
        <v>482091</v>
      </c>
      <c r="G12" s="266">
        <f t="shared" si="1"/>
        <v>6985967</v>
      </c>
      <c r="H12" s="36"/>
      <c r="I12" s="36"/>
      <c r="J12" s="264">
        <v>2015</v>
      </c>
      <c r="K12" s="266">
        <v>3452303</v>
      </c>
      <c r="L12" s="266">
        <v>2129708</v>
      </c>
      <c r="M12" s="266">
        <v>243</v>
      </c>
      <c r="N12" s="266">
        <f t="shared" si="0"/>
        <v>5582254</v>
      </c>
    </row>
    <row r="13" spans="2:14" s="263" customFormat="1" ht="15" customHeight="1">
      <c r="B13" s="264">
        <v>2010</v>
      </c>
      <c r="C13" s="265" t="s">
        <v>118</v>
      </c>
      <c r="D13" s="266">
        <v>3192800</v>
      </c>
      <c r="E13" s="266">
        <v>3031346</v>
      </c>
      <c r="F13" s="266">
        <v>373321</v>
      </c>
      <c r="G13" s="266">
        <f t="shared" si="1"/>
        <v>6597467</v>
      </c>
      <c r="H13" s="36"/>
      <c r="I13" s="36"/>
      <c r="J13" s="264">
        <v>2016</v>
      </c>
      <c r="K13" s="266">
        <v>4000209</v>
      </c>
      <c r="L13" s="266">
        <v>2222727</v>
      </c>
      <c r="M13" s="266">
        <v>185</v>
      </c>
      <c r="N13" s="266">
        <f t="shared" si="0"/>
        <v>6223121</v>
      </c>
    </row>
    <row r="14" spans="2:14" s="263" customFormat="1" ht="15" customHeight="1">
      <c r="B14" s="264">
        <v>2011</v>
      </c>
      <c r="C14" s="265" t="s">
        <v>117</v>
      </c>
      <c r="D14" s="266">
        <v>3407003</v>
      </c>
      <c r="E14" s="266">
        <v>3080016</v>
      </c>
      <c r="F14" s="266">
        <v>415675</v>
      </c>
      <c r="G14" s="266">
        <f t="shared" si="1"/>
        <v>6902694</v>
      </c>
      <c r="H14" s="36"/>
      <c r="I14" s="36"/>
      <c r="J14" s="264">
        <v>2017</v>
      </c>
      <c r="K14" s="266">
        <v>5162834</v>
      </c>
      <c r="L14" s="266">
        <v>2381642</v>
      </c>
      <c r="M14" s="266">
        <v>110</v>
      </c>
      <c r="N14" s="266">
        <f t="shared" si="0"/>
        <v>7544586</v>
      </c>
    </row>
    <row r="15" spans="2:14" s="263" customFormat="1" ht="15" customHeight="1">
      <c r="B15" s="264">
        <v>2011</v>
      </c>
      <c r="C15" s="265" t="s">
        <v>116</v>
      </c>
      <c r="D15" s="266">
        <v>3907660</v>
      </c>
      <c r="E15" s="266">
        <v>3144782</v>
      </c>
      <c r="F15" s="266">
        <v>446450</v>
      </c>
      <c r="G15" s="266">
        <f t="shared" si="1"/>
        <v>7498892</v>
      </c>
      <c r="H15" s="36"/>
      <c r="I15" s="36"/>
      <c r="J15" s="264">
        <v>2018</v>
      </c>
      <c r="K15" s="266">
        <v>5331714</v>
      </c>
      <c r="L15" s="266">
        <v>2445515</v>
      </c>
      <c r="M15" s="266">
        <v>93</v>
      </c>
      <c r="N15" s="266">
        <f t="shared" si="0"/>
        <v>7777322</v>
      </c>
    </row>
    <row r="16" spans="2:14" s="263" customFormat="1" ht="15" customHeight="1">
      <c r="B16" s="264">
        <v>2011</v>
      </c>
      <c r="C16" s="265" t="s">
        <v>119</v>
      </c>
      <c r="D16" s="266">
        <v>3476415</v>
      </c>
      <c r="E16" s="266">
        <v>3045283</v>
      </c>
      <c r="F16" s="266">
        <v>430108</v>
      </c>
      <c r="G16" s="266">
        <f t="shared" si="1"/>
        <v>6951806</v>
      </c>
      <c r="H16" s="36"/>
      <c r="I16" s="36"/>
      <c r="J16" s="518">
        <v>2019</v>
      </c>
      <c r="K16" s="519">
        <v>5090987</v>
      </c>
      <c r="L16" s="519">
        <v>2718162</v>
      </c>
      <c r="M16" s="519">
        <v>0</v>
      </c>
      <c r="N16" s="519">
        <f t="shared" si="0"/>
        <v>7809149</v>
      </c>
    </row>
    <row r="17" spans="2:12" s="263" customFormat="1" ht="15" customHeight="1">
      <c r="B17" s="264">
        <v>2011</v>
      </c>
      <c r="C17" s="265" t="s">
        <v>118</v>
      </c>
      <c r="D17" s="266">
        <v>3319731</v>
      </c>
      <c r="E17" s="266">
        <v>2790097</v>
      </c>
      <c r="F17" s="266">
        <v>259057</v>
      </c>
      <c r="G17" s="266">
        <f t="shared" si="1"/>
        <v>6368885</v>
      </c>
      <c r="H17" s="36"/>
      <c r="I17" s="36"/>
      <c r="J17" s="36"/>
      <c r="K17" s="36"/>
      <c r="L17" s="36"/>
    </row>
    <row r="18" spans="2:12" s="263" customFormat="1" ht="15" customHeight="1">
      <c r="B18" s="264">
        <v>2012</v>
      </c>
      <c r="C18" s="265" t="s">
        <v>117</v>
      </c>
      <c r="D18" s="266">
        <v>3988876</v>
      </c>
      <c r="E18" s="266">
        <v>2717652</v>
      </c>
      <c r="F18" s="266">
        <v>265068</v>
      </c>
      <c r="G18" s="266">
        <f t="shared" si="1"/>
        <v>6971596</v>
      </c>
      <c r="H18" s="36"/>
      <c r="I18" s="36"/>
      <c r="J18" s="36"/>
      <c r="K18" s="36"/>
      <c r="L18" s="36"/>
    </row>
    <row r="19" spans="2:12" s="263" customFormat="1" ht="15" customHeight="1">
      <c r="B19" s="264">
        <v>2012</v>
      </c>
      <c r="C19" s="265" t="s">
        <v>116</v>
      </c>
      <c r="D19" s="266">
        <v>4250697</v>
      </c>
      <c r="E19" s="266">
        <v>2796294</v>
      </c>
      <c r="F19" s="266">
        <v>296355</v>
      </c>
      <c r="G19" s="266">
        <f t="shared" si="1"/>
        <v>7343346</v>
      </c>
      <c r="H19" s="36"/>
      <c r="I19" s="36"/>
      <c r="J19" s="36"/>
      <c r="K19" s="36"/>
      <c r="L19" s="36"/>
    </row>
    <row r="20" spans="2:12" s="263" customFormat="1" ht="15" customHeight="1">
      <c r="B20" s="264">
        <v>2012</v>
      </c>
      <c r="C20" s="265" t="s">
        <v>119</v>
      </c>
      <c r="D20" s="266">
        <v>3653236</v>
      </c>
      <c r="E20" s="266">
        <v>2360981</v>
      </c>
      <c r="F20" s="266">
        <v>365506</v>
      </c>
      <c r="G20" s="266">
        <f t="shared" si="1"/>
        <v>6379723</v>
      </c>
      <c r="H20" s="36"/>
      <c r="I20" s="36"/>
      <c r="J20" s="267" t="s">
        <v>115</v>
      </c>
      <c r="K20" s="36"/>
      <c r="L20" s="36"/>
    </row>
    <row r="21" spans="2:12" s="263" customFormat="1" ht="15" customHeight="1">
      <c r="B21" s="264">
        <v>2012</v>
      </c>
      <c r="C21" s="265" t="s">
        <v>118</v>
      </c>
      <c r="D21" s="266">
        <v>3430958</v>
      </c>
      <c r="E21" s="266">
        <v>2140758</v>
      </c>
      <c r="F21" s="266">
        <v>199155</v>
      </c>
      <c r="G21" s="266">
        <f t="shared" si="1"/>
        <v>5770871</v>
      </c>
      <c r="H21" s="36"/>
      <c r="I21" s="36"/>
      <c r="J21" s="267" t="s">
        <v>114</v>
      </c>
      <c r="K21" s="36"/>
      <c r="L21" s="36"/>
    </row>
    <row r="22" spans="2:12" s="263" customFormat="1" ht="15" customHeight="1">
      <c r="B22" s="264">
        <v>2013</v>
      </c>
      <c r="C22" s="265" t="s">
        <v>117</v>
      </c>
      <c r="D22" s="266">
        <v>3366722</v>
      </c>
      <c r="E22" s="266">
        <v>2066176</v>
      </c>
      <c r="F22" s="266">
        <v>149419</v>
      </c>
      <c r="G22" s="266">
        <f t="shared" si="1"/>
        <v>5582317</v>
      </c>
      <c r="H22" s="36"/>
      <c r="I22" s="36"/>
      <c r="J22" s="36"/>
      <c r="K22" s="36"/>
      <c r="L22" s="36"/>
    </row>
    <row r="23" spans="2:12" s="263" customFormat="1" ht="15" customHeight="1">
      <c r="B23" s="264">
        <v>2013</v>
      </c>
      <c r="C23" s="265" t="s">
        <v>116</v>
      </c>
      <c r="D23" s="266">
        <v>4330941</v>
      </c>
      <c r="E23" s="266">
        <v>2500178</v>
      </c>
      <c r="F23" s="266">
        <v>182641</v>
      </c>
      <c r="G23" s="266">
        <f t="shared" si="1"/>
        <v>7013760</v>
      </c>
      <c r="H23" s="36"/>
      <c r="I23" s="36"/>
      <c r="J23" s="36"/>
      <c r="K23" s="36"/>
      <c r="L23" s="36"/>
    </row>
    <row r="24" spans="2:12" s="263" customFormat="1" ht="15" customHeight="1">
      <c r="B24" s="264">
        <v>2013</v>
      </c>
      <c r="C24" s="265" t="s">
        <v>119</v>
      </c>
      <c r="D24" s="266">
        <v>3715296</v>
      </c>
      <c r="E24" s="266">
        <v>2126463</v>
      </c>
      <c r="F24" s="266">
        <v>152739</v>
      </c>
      <c r="G24" s="266">
        <f t="shared" si="1"/>
        <v>5994498</v>
      </c>
      <c r="H24" s="36"/>
      <c r="I24" s="36"/>
      <c r="J24" s="36"/>
      <c r="K24" s="36"/>
      <c r="L24" s="36"/>
    </row>
    <row r="25" spans="2:12" s="263" customFormat="1" ht="15" customHeight="1">
      <c r="B25" s="264">
        <v>2013</v>
      </c>
      <c r="C25" s="265" t="s">
        <v>118</v>
      </c>
      <c r="D25" s="266">
        <v>3456762</v>
      </c>
      <c r="E25" s="266">
        <v>2237392</v>
      </c>
      <c r="F25" s="266">
        <v>2731</v>
      </c>
      <c r="G25" s="266">
        <f t="shared" si="1"/>
        <v>5696885</v>
      </c>
      <c r="H25" s="36"/>
      <c r="I25" s="36"/>
      <c r="J25" s="36"/>
      <c r="K25" s="36"/>
      <c r="L25" s="36"/>
    </row>
    <row r="26" spans="2:12" s="263" customFormat="1" ht="15" customHeight="1">
      <c r="B26" s="264">
        <v>2014</v>
      </c>
      <c r="C26" s="265" t="s">
        <v>117</v>
      </c>
      <c r="D26" s="266">
        <v>3356448</v>
      </c>
      <c r="E26" s="266">
        <v>2025872</v>
      </c>
      <c r="F26" s="266">
        <v>471</v>
      </c>
      <c r="G26" s="266">
        <f t="shared" si="1"/>
        <v>5382791</v>
      </c>
      <c r="H26" s="36"/>
      <c r="I26" s="36"/>
      <c r="J26" s="36"/>
      <c r="K26" s="36"/>
      <c r="L26" s="36"/>
    </row>
    <row r="27" spans="2:12" s="263" customFormat="1" ht="15" customHeight="1">
      <c r="B27" s="264">
        <v>2014</v>
      </c>
      <c r="C27" s="265" t="s">
        <v>116</v>
      </c>
      <c r="D27" s="266">
        <v>3513720</v>
      </c>
      <c r="E27" s="266">
        <v>2187248</v>
      </c>
      <c r="F27" s="266">
        <v>419</v>
      </c>
      <c r="G27" s="266">
        <f t="shared" si="1"/>
        <v>5701387</v>
      </c>
      <c r="H27" s="36"/>
      <c r="I27" s="36"/>
      <c r="J27" s="36"/>
      <c r="K27" s="36"/>
      <c r="L27" s="36"/>
    </row>
    <row r="28" spans="2:12" s="263" customFormat="1" ht="15" customHeight="1">
      <c r="B28" s="264">
        <v>2014</v>
      </c>
      <c r="C28" s="265" t="s">
        <v>119</v>
      </c>
      <c r="D28" s="266">
        <v>3474543</v>
      </c>
      <c r="E28" s="266">
        <v>2105062</v>
      </c>
      <c r="F28" s="266">
        <v>526</v>
      </c>
      <c r="G28" s="266">
        <f t="shared" si="1"/>
        <v>5580131</v>
      </c>
      <c r="H28" s="36"/>
      <c r="I28" s="36"/>
      <c r="J28" s="36"/>
      <c r="K28" s="36"/>
      <c r="L28" s="36"/>
    </row>
    <row r="29" spans="2:12" s="263" customFormat="1" ht="15" customHeight="1">
      <c r="B29" s="264">
        <v>2014</v>
      </c>
      <c r="C29" s="265" t="s">
        <v>118</v>
      </c>
      <c r="D29" s="266">
        <v>3052378</v>
      </c>
      <c r="E29" s="266">
        <v>2017456</v>
      </c>
      <c r="F29" s="266">
        <v>378</v>
      </c>
      <c r="G29" s="266">
        <f t="shared" si="1"/>
        <v>5070212</v>
      </c>
      <c r="H29" s="36"/>
      <c r="I29" s="36"/>
      <c r="J29" s="36"/>
      <c r="K29" s="36"/>
      <c r="L29" s="36"/>
    </row>
    <row r="30" spans="2:12" s="263" customFormat="1" ht="15" customHeight="1">
      <c r="B30" s="264">
        <v>2015</v>
      </c>
      <c r="C30" s="265" t="s">
        <v>117</v>
      </c>
      <c r="D30" s="266">
        <v>3452303</v>
      </c>
      <c r="E30" s="266">
        <v>2129708</v>
      </c>
      <c r="F30" s="266">
        <v>243</v>
      </c>
      <c r="G30" s="266">
        <f t="shared" si="1"/>
        <v>5582254</v>
      </c>
      <c r="H30" s="36"/>
      <c r="I30" s="36"/>
      <c r="J30" s="36"/>
      <c r="K30" s="36"/>
      <c r="L30" s="36"/>
    </row>
    <row r="31" spans="2:12" s="263" customFormat="1" ht="15" customHeight="1">
      <c r="B31" s="264">
        <v>2015</v>
      </c>
      <c r="C31" s="265" t="s">
        <v>116</v>
      </c>
      <c r="D31" s="266">
        <v>3644436</v>
      </c>
      <c r="E31" s="266">
        <v>2182165</v>
      </c>
      <c r="F31" s="266">
        <v>278</v>
      </c>
      <c r="G31" s="266">
        <f t="shared" si="1"/>
        <v>5826879</v>
      </c>
      <c r="H31" s="36"/>
      <c r="I31" s="36"/>
      <c r="J31" s="36"/>
      <c r="K31" s="36"/>
      <c r="L31" s="36"/>
    </row>
    <row r="32" spans="2:12" s="263" customFormat="1" ht="15" customHeight="1">
      <c r="B32" s="264">
        <v>2015</v>
      </c>
      <c r="C32" s="265" t="s">
        <v>119</v>
      </c>
      <c r="D32" s="266">
        <v>3407534</v>
      </c>
      <c r="E32" s="266">
        <v>2131936</v>
      </c>
      <c r="F32" s="266">
        <v>514</v>
      </c>
      <c r="G32" s="266">
        <f t="shared" si="1"/>
        <v>5539984</v>
      </c>
      <c r="H32" s="36"/>
      <c r="I32" s="36"/>
      <c r="J32" s="36"/>
      <c r="K32" s="36"/>
      <c r="L32" s="36"/>
    </row>
    <row r="33" spans="2:12" s="263" customFormat="1" ht="15" customHeight="1">
      <c r="B33" s="264">
        <v>2015</v>
      </c>
      <c r="C33" s="265" t="s">
        <v>118</v>
      </c>
      <c r="D33" s="266">
        <v>3104800</v>
      </c>
      <c r="E33" s="266">
        <v>2102751</v>
      </c>
      <c r="F33" s="266">
        <v>320</v>
      </c>
      <c r="G33" s="266">
        <f t="shared" si="1"/>
        <v>5207871</v>
      </c>
      <c r="H33" s="36"/>
      <c r="I33" s="36"/>
      <c r="J33" s="36"/>
      <c r="K33" s="36"/>
      <c r="L33" s="36"/>
    </row>
    <row r="34" spans="2:12" s="263" customFormat="1" ht="15" customHeight="1">
      <c r="B34" s="264">
        <v>2016</v>
      </c>
      <c r="C34" s="265" t="s">
        <v>117</v>
      </c>
      <c r="D34" s="266">
        <v>4000209</v>
      </c>
      <c r="E34" s="266">
        <v>2222727</v>
      </c>
      <c r="F34" s="266">
        <v>185</v>
      </c>
      <c r="G34" s="266">
        <f t="shared" si="1"/>
        <v>6223121</v>
      </c>
      <c r="H34" s="36"/>
      <c r="I34" s="36"/>
      <c r="J34" s="36"/>
      <c r="K34" s="36"/>
      <c r="L34" s="36"/>
    </row>
    <row r="35" spans="2:12" s="263" customFormat="1" ht="15" customHeight="1">
      <c r="B35" s="264">
        <v>2016</v>
      </c>
      <c r="C35" s="265" t="s">
        <v>116</v>
      </c>
      <c r="D35" s="266">
        <v>4696388</v>
      </c>
      <c r="E35" s="266">
        <v>2386457</v>
      </c>
      <c r="F35" s="266">
        <v>117</v>
      </c>
      <c r="G35" s="266">
        <f t="shared" si="1"/>
        <v>7082962</v>
      </c>
      <c r="H35" s="36"/>
      <c r="I35" s="36"/>
      <c r="J35" s="36"/>
      <c r="K35" s="36"/>
      <c r="L35" s="36"/>
    </row>
    <row r="36" spans="2:12" s="263" customFormat="1" ht="15" customHeight="1">
      <c r="B36" s="264">
        <v>2016</v>
      </c>
      <c r="C36" s="265" t="s">
        <v>119</v>
      </c>
      <c r="D36" s="266">
        <v>4856894</v>
      </c>
      <c r="E36" s="266">
        <v>2254928</v>
      </c>
      <c r="F36" s="266">
        <v>364</v>
      </c>
      <c r="G36" s="266">
        <f t="shared" si="1"/>
        <v>7112186</v>
      </c>
      <c r="H36" s="36"/>
      <c r="I36" s="36"/>
      <c r="J36" s="36"/>
      <c r="K36" s="36"/>
      <c r="L36" s="36"/>
    </row>
    <row r="37" spans="2:12" s="263" customFormat="1" ht="15" customHeight="1">
      <c r="B37" s="264">
        <v>2016</v>
      </c>
      <c r="C37" s="265" t="s">
        <v>118</v>
      </c>
      <c r="D37" s="266">
        <v>4343972</v>
      </c>
      <c r="E37" s="266">
        <v>2226462</v>
      </c>
      <c r="F37" s="266">
        <v>234</v>
      </c>
      <c r="G37" s="266">
        <f t="shared" si="1"/>
        <v>6570668</v>
      </c>
      <c r="H37" s="36"/>
      <c r="I37" s="36"/>
      <c r="J37" s="36"/>
      <c r="K37" s="36"/>
      <c r="L37" s="36"/>
    </row>
    <row r="38" spans="2:12" s="263" customFormat="1" ht="15" customHeight="1">
      <c r="B38" s="264">
        <v>2017</v>
      </c>
      <c r="C38" s="265" t="s">
        <v>117</v>
      </c>
      <c r="D38" s="266">
        <v>5162834</v>
      </c>
      <c r="E38" s="266">
        <v>2381642</v>
      </c>
      <c r="F38" s="266">
        <v>110</v>
      </c>
      <c r="G38" s="266">
        <f t="shared" si="1"/>
        <v>7544586</v>
      </c>
      <c r="H38" s="36"/>
      <c r="I38" s="36"/>
      <c r="J38" s="36"/>
      <c r="K38" s="36"/>
      <c r="L38" s="36"/>
    </row>
    <row r="39" spans="2:12" s="263" customFormat="1" ht="15" customHeight="1">
      <c r="B39" s="264">
        <v>2017</v>
      </c>
      <c r="C39" s="265" t="s">
        <v>116</v>
      </c>
      <c r="D39" s="266">
        <v>4733709</v>
      </c>
      <c r="E39" s="266">
        <v>2526594</v>
      </c>
      <c r="F39" s="266">
        <v>208</v>
      </c>
      <c r="G39" s="266">
        <f t="shared" si="1"/>
        <v>7260511</v>
      </c>
      <c r="H39" s="36"/>
      <c r="I39" s="36"/>
      <c r="J39" s="36"/>
      <c r="K39" s="36"/>
      <c r="L39" s="36"/>
    </row>
    <row r="40" spans="2:12" s="263" customFormat="1" ht="15" customHeight="1">
      <c r="B40" s="264">
        <v>2017</v>
      </c>
      <c r="C40" s="265" t="s">
        <v>119</v>
      </c>
      <c r="D40" s="266">
        <v>4818625</v>
      </c>
      <c r="E40" s="266">
        <v>2394482</v>
      </c>
      <c r="F40" s="266">
        <v>302</v>
      </c>
      <c r="G40" s="266">
        <f t="shared" si="1"/>
        <v>7213409</v>
      </c>
      <c r="H40" s="36"/>
      <c r="I40" s="36"/>
      <c r="J40" s="36"/>
      <c r="K40" s="36"/>
      <c r="L40" s="36"/>
    </row>
    <row r="41" spans="2:12" s="263" customFormat="1" ht="15" customHeight="1">
      <c r="B41" s="264">
        <v>2017</v>
      </c>
      <c r="C41" s="265" t="s">
        <v>118</v>
      </c>
      <c r="D41" s="266">
        <v>4411791</v>
      </c>
      <c r="E41" s="266">
        <v>2351323</v>
      </c>
      <c r="F41" s="266">
        <v>288</v>
      </c>
      <c r="G41" s="266">
        <f t="shared" si="1"/>
        <v>6763402</v>
      </c>
      <c r="H41" s="36"/>
      <c r="I41" s="36"/>
      <c r="J41" s="36"/>
      <c r="K41" s="36"/>
      <c r="L41" s="36"/>
    </row>
    <row r="42" spans="2:12" s="263" customFormat="1" ht="15" customHeight="1">
      <c r="B42" s="264">
        <v>2018</v>
      </c>
      <c r="C42" s="265" t="s">
        <v>117</v>
      </c>
      <c r="D42" s="266">
        <v>5331714</v>
      </c>
      <c r="E42" s="266">
        <v>2445515</v>
      </c>
      <c r="F42" s="266">
        <v>93</v>
      </c>
      <c r="G42" s="266">
        <f t="shared" si="1"/>
        <v>7777322</v>
      </c>
      <c r="H42" s="36"/>
      <c r="I42" s="36"/>
      <c r="J42" s="36"/>
      <c r="K42" s="36"/>
      <c r="L42" s="36"/>
    </row>
    <row r="43" spans="2:12" s="263" customFormat="1" ht="15" customHeight="1">
      <c r="B43" s="264">
        <v>2018</v>
      </c>
      <c r="C43" s="265" t="s">
        <v>116</v>
      </c>
      <c r="D43" s="266">
        <v>5214303</v>
      </c>
      <c r="E43" s="266">
        <v>2668292</v>
      </c>
      <c r="F43" s="266">
        <v>15</v>
      </c>
      <c r="G43" s="266">
        <f t="shared" si="1"/>
        <v>7882610</v>
      </c>
      <c r="H43" s="36"/>
      <c r="I43" s="36"/>
      <c r="J43" s="36"/>
      <c r="K43" s="36"/>
      <c r="L43" s="36"/>
    </row>
    <row r="44" spans="2:12" s="263" customFormat="1" ht="15" customHeight="1">
      <c r="B44" s="264">
        <v>2018</v>
      </c>
      <c r="C44" s="265" t="s">
        <v>119</v>
      </c>
      <c r="D44" s="266">
        <v>5236886</v>
      </c>
      <c r="E44" s="266">
        <v>2496633</v>
      </c>
      <c r="F44" s="266">
        <v>0</v>
      </c>
      <c r="G44" s="266">
        <f t="shared" si="1"/>
        <v>7733519</v>
      </c>
      <c r="H44" s="36"/>
      <c r="I44" s="36"/>
      <c r="J44" s="36"/>
      <c r="K44" s="36"/>
      <c r="L44" s="36"/>
    </row>
    <row r="45" spans="2:12" s="263" customFormat="1" ht="15" customHeight="1">
      <c r="B45" s="264">
        <v>2018</v>
      </c>
      <c r="C45" s="265" t="s">
        <v>118</v>
      </c>
      <c r="D45" s="266">
        <v>4647564</v>
      </c>
      <c r="E45" s="266">
        <v>2549854</v>
      </c>
      <c r="F45" s="266">
        <v>0</v>
      </c>
      <c r="G45" s="266">
        <f t="shared" si="1"/>
        <v>7197418</v>
      </c>
      <c r="H45" s="36"/>
      <c r="I45" s="36"/>
      <c r="J45" s="36"/>
      <c r="K45" s="36"/>
      <c r="L45" s="36"/>
    </row>
    <row r="46" spans="2:12" s="263" customFormat="1" ht="15" customHeight="1">
      <c r="B46" s="518">
        <v>2019</v>
      </c>
      <c r="C46" s="520" t="s">
        <v>117</v>
      </c>
      <c r="D46" s="519">
        <v>5090987</v>
      </c>
      <c r="E46" s="519">
        <v>2718162</v>
      </c>
      <c r="F46" s="519">
        <v>0</v>
      </c>
      <c r="G46" s="519">
        <f t="shared" si="1"/>
        <v>7809149</v>
      </c>
      <c r="H46" s="36"/>
      <c r="I46" s="36"/>
      <c r="J46" s="36"/>
      <c r="K46" s="36"/>
      <c r="L46" s="36"/>
    </row>
    <row r="47" spans="7:12" s="263" customFormat="1" ht="15" customHeight="1">
      <c r="G47" s="36"/>
      <c r="H47" s="36"/>
      <c r="I47" s="36"/>
      <c r="J47" s="36"/>
      <c r="K47" s="36"/>
      <c r="L47" s="36"/>
    </row>
    <row r="48" spans="2:12" s="263" customFormat="1" ht="15" customHeight="1">
      <c r="B48" s="267" t="s">
        <v>115</v>
      </c>
      <c r="G48" s="36"/>
      <c r="H48" s="36"/>
      <c r="I48" s="36"/>
      <c r="J48" s="36"/>
      <c r="K48" s="36"/>
      <c r="L48" s="36"/>
    </row>
    <row r="49" spans="2:12" s="263" customFormat="1" ht="15" customHeight="1">
      <c r="B49" s="267" t="s">
        <v>114</v>
      </c>
      <c r="C49" s="269"/>
      <c r="D49" s="269"/>
      <c r="E49" s="269"/>
      <c r="F49" s="269"/>
      <c r="G49" s="36"/>
      <c r="H49" s="36"/>
      <c r="I49" s="36"/>
      <c r="J49" s="36"/>
      <c r="K49" s="36"/>
      <c r="L49" s="36"/>
    </row>
    <row r="50" spans="2:12" s="263" customFormat="1" ht="15" customHeight="1">
      <c r="B50" s="268"/>
      <c r="C50" s="269"/>
      <c r="D50" s="269"/>
      <c r="E50" s="269"/>
      <c r="F50" s="269"/>
      <c r="G50" s="36"/>
      <c r="H50" s="36"/>
      <c r="I50" s="36"/>
      <c r="J50" s="36"/>
      <c r="K50" s="36"/>
      <c r="L50" s="36"/>
    </row>
    <row r="51" spans="2:12" s="263" customFormat="1" ht="15" customHeight="1">
      <c r="B51" s="268"/>
      <c r="C51" s="269"/>
      <c r="D51" s="269"/>
      <c r="E51" s="269"/>
      <c r="F51" s="269"/>
      <c r="G51" s="36"/>
      <c r="H51" s="36"/>
      <c r="I51" s="36"/>
      <c r="J51" s="36"/>
      <c r="K51" s="36"/>
      <c r="L51" s="36"/>
    </row>
    <row r="52" spans="2:12" s="263" customFormat="1" ht="15" customHeight="1">
      <c r="B52" s="268"/>
      <c r="C52" s="269"/>
      <c r="D52" s="269"/>
      <c r="E52" s="269"/>
      <c r="F52" s="269"/>
      <c r="G52" s="36"/>
      <c r="H52" s="36"/>
      <c r="I52" s="36"/>
      <c r="J52" s="36"/>
      <c r="K52" s="36"/>
      <c r="L52" s="36"/>
    </row>
    <row r="53" spans="2:12" s="263" customFormat="1" ht="15" customHeight="1">
      <c r="B53" s="268"/>
      <c r="C53" s="269"/>
      <c r="D53" s="269"/>
      <c r="E53" s="269"/>
      <c r="F53" s="269"/>
      <c r="G53" s="36"/>
      <c r="H53" s="36"/>
      <c r="I53" s="36"/>
      <c r="J53" s="36"/>
      <c r="K53" s="36"/>
      <c r="L53" s="36"/>
    </row>
    <row r="54" spans="2:12" s="263" customFormat="1" ht="15" customHeight="1">
      <c r="B54" s="268"/>
      <c r="C54" s="269"/>
      <c r="D54" s="269"/>
      <c r="E54" s="269"/>
      <c r="F54" s="269"/>
      <c r="G54" s="36"/>
      <c r="H54" s="36"/>
      <c r="I54" s="36"/>
      <c r="J54" s="36"/>
      <c r="K54" s="36"/>
      <c r="L54" s="36"/>
    </row>
    <row r="55" spans="2:12" s="263" customFormat="1" ht="15" customHeight="1">
      <c r="B55" s="268"/>
      <c r="C55" s="269"/>
      <c r="D55" s="269"/>
      <c r="E55" s="269"/>
      <c r="F55" s="269"/>
      <c r="G55" s="36"/>
      <c r="H55" s="36"/>
      <c r="I55" s="36"/>
      <c r="J55" s="36"/>
      <c r="K55" s="36"/>
      <c r="L55" s="36"/>
    </row>
    <row r="56" spans="2:12" s="263" customFormat="1" ht="15" customHeight="1">
      <c r="B56" s="268"/>
      <c r="C56" s="269"/>
      <c r="D56" s="269"/>
      <c r="E56" s="269"/>
      <c r="F56" s="269"/>
      <c r="G56" s="36"/>
      <c r="H56" s="36"/>
      <c r="I56" s="36"/>
      <c r="J56" s="36"/>
      <c r="K56" s="36"/>
      <c r="L56" s="36"/>
    </row>
    <row r="57" spans="6:12" s="263" customFormat="1" ht="15" customHeight="1">
      <c r="F57" s="270"/>
      <c r="G57" s="36"/>
      <c r="H57" s="36"/>
      <c r="I57" s="36"/>
      <c r="J57" s="36"/>
      <c r="K57" s="36"/>
      <c r="L57" s="36"/>
    </row>
    <row r="58" spans="7:12" s="263" customFormat="1" ht="15" customHeight="1">
      <c r="G58" s="36"/>
      <c r="H58" s="36"/>
      <c r="I58" s="36"/>
      <c r="J58" s="36"/>
      <c r="K58" s="36"/>
      <c r="L58" s="36"/>
    </row>
    <row r="59" spans="7:12" s="263" customFormat="1" ht="15" customHeight="1">
      <c r="G59" s="36"/>
      <c r="H59" s="36"/>
      <c r="I59" s="36"/>
      <c r="J59" s="36"/>
      <c r="K59" s="36"/>
      <c r="L59" s="36"/>
    </row>
    <row r="60" spans="7:12" s="263" customFormat="1" ht="15" customHeight="1">
      <c r="G60" s="36"/>
      <c r="H60" s="36"/>
      <c r="I60" s="36"/>
      <c r="J60" s="36"/>
      <c r="K60" s="36"/>
      <c r="L60" s="36"/>
    </row>
    <row r="61" spans="2:12" s="263" customFormat="1" ht="15" customHeight="1">
      <c r="B61" s="268"/>
      <c r="C61" s="269"/>
      <c r="D61" s="269"/>
      <c r="E61" s="269"/>
      <c r="F61" s="269"/>
      <c r="G61" s="36"/>
      <c r="H61" s="36"/>
      <c r="I61" s="36"/>
      <c r="J61" s="36"/>
      <c r="K61" s="36"/>
      <c r="L61" s="36"/>
    </row>
    <row r="62" spans="2:12" s="263" customFormat="1" ht="15" customHeight="1">
      <c r="B62" s="268"/>
      <c r="C62" s="269"/>
      <c r="D62" s="269"/>
      <c r="E62" s="269"/>
      <c r="F62" s="269"/>
      <c r="G62" s="36"/>
      <c r="H62" s="36"/>
      <c r="I62" s="36"/>
      <c r="J62" s="36"/>
      <c r="K62" s="36"/>
      <c r="L62" s="36"/>
    </row>
    <row r="63" spans="2:12" s="263" customFormat="1" ht="15" customHeight="1">
      <c r="B63" s="268"/>
      <c r="C63" s="269"/>
      <c r="D63" s="269"/>
      <c r="E63" s="269"/>
      <c r="F63" s="269"/>
      <c r="G63" s="36"/>
      <c r="H63" s="36"/>
      <c r="I63" s="36"/>
      <c r="J63" s="36"/>
      <c r="K63" s="36"/>
      <c r="L63" s="36"/>
    </row>
    <row r="64" spans="2:12" s="263" customFormat="1" ht="15" customHeight="1">
      <c r="B64" s="268"/>
      <c r="C64" s="269"/>
      <c r="D64" s="269"/>
      <c r="E64" s="269"/>
      <c r="F64" s="269"/>
      <c r="G64" s="36"/>
      <c r="H64" s="36"/>
      <c r="I64" s="36"/>
      <c r="J64" s="36"/>
      <c r="K64" s="36"/>
      <c r="L64" s="36"/>
    </row>
    <row r="65" spans="2:12" s="263" customFormat="1" ht="15" customHeight="1">
      <c r="B65" s="268"/>
      <c r="C65" s="269"/>
      <c r="D65" s="269"/>
      <c r="E65" s="269"/>
      <c r="F65" s="269"/>
      <c r="G65" s="36"/>
      <c r="H65" s="36"/>
      <c r="I65" s="36"/>
      <c r="J65" s="36"/>
      <c r="K65" s="36"/>
      <c r="L65" s="36"/>
    </row>
    <row r="66" spans="2:12" s="263" customFormat="1" ht="15" customHeight="1">
      <c r="B66" s="268"/>
      <c r="C66" s="269"/>
      <c r="D66" s="269"/>
      <c r="E66" s="269"/>
      <c r="F66" s="269"/>
      <c r="G66" s="36"/>
      <c r="H66" s="36"/>
      <c r="I66" s="36"/>
      <c r="J66" s="36"/>
      <c r="K66" s="36"/>
      <c r="L66" s="36"/>
    </row>
    <row r="67" spans="2:12" s="263" customFormat="1" ht="15" customHeight="1">
      <c r="B67" s="268"/>
      <c r="C67" s="269"/>
      <c r="D67" s="269"/>
      <c r="E67" s="269"/>
      <c r="F67" s="269"/>
      <c r="G67" s="36"/>
      <c r="H67" s="36"/>
      <c r="I67" s="36"/>
      <c r="J67" s="36"/>
      <c r="K67" s="36"/>
      <c r="L67" s="36"/>
    </row>
    <row r="68" spans="2:12" s="263" customFormat="1" ht="15" customHeight="1">
      <c r="B68" s="268"/>
      <c r="C68" s="269"/>
      <c r="D68" s="269"/>
      <c r="E68" s="269"/>
      <c r="F68" s="269"/>
      <c r="G68" s="36"/>
      <c r="H68" s="36"/>
      <c r="I68" s="36"/>
      <c r="J68" s="36"/>
      <c r="K68" s="36"/>
      <c r="L68" s="36"/>
    </row>
    <row r="69" spans="7:12" s="263" customFormat="1" ht="15" customHeight="1">
      <c r="G69" s="36"/>
      <c r="H69" s="36"/>
      <c r="I69" s="36"/>
      <c r="J69" s="36"/>
      <c r="K69" s="36"/>
      <c r="L69" s="36"/>
    </row>
    <row r="70" spans="7:12" s="263" customFormat="1" ht="15" customHeight="1">
      <c r="G70" s="36"/>
      <c r="H70" s="36"/>
      <c r="I70" s="36"/>
      <c r="J70" s="36"/>
      <c r="K70" s="36"/>
      <c r="L70" s="36"/>
    </row>
    <row r="71" spans="2:12" s="263" customFormat="1" ht="15" customHeight="1">
      <c r="B71" s="268"/>
      <c r="C71" s="269"/>
      <c r="D71" s="269"/>
      <c r="E71" s="269"/>
      <c r="F71" s="269"/>
      <c r="G71" s="36"/>
      <c r="H71" s="36"/>
      <c r="I71" s="36"/>
      <c r="J71" s="36"/>
      <c r="K71" s="36"/>
      <c r="L71" s="36"/>
    </row>
    <row r="72" spans="2:6" ht="15" customHeight="1">
      <c r="B72" s="268"/>
      <c r="C72" s="269"/>
      <c r="D72" s="269"/>
      <c r="E72" s="269"/>
      <c r="F72" s="269"/>
    </row>
    <row r="73" spans="2:6" ht="15" customHeight="1">
      <c r="B73" s="268"/>
      <c r="C73" s="269"/>
      <c r="D73" s="269"/>
      <c r="E73" s="269"/>
      <c r="F73" s="269"/>
    </row>
    <row r="74" spans="2:6" ht="15" customHeight="1">
      <c r="B74" s="268"/>
      <c r="C74" s="269"/>
      <c r="D74" s="269"/>
      <c r="E74" s="269"/>
      <c r="F74" s="269"/>
    </row>
    <row r="75" spans="2:6" ht="15" customHeight="1">
      <c r="B75" s="268"/>
      <c r="C75" s="263"/>
      <c r="D75" s="263"/>
      <c r="E75" s="263"/>
      <c r="F75" s="263"/>
    </row>
  </sheetData>
  <sheetProtection/>
  <mergeCells count="6">
    <mergeCell ref="B2:G2"/>
    <mergeCell ref="J2:N2"/>
    <mergeCell ref="B3:G3"/>
    <mergeCell ref="B4:G4"/>
    <mergeCell ref="J4:N4"/>
    <mergeCell ref="J3:N3"/>
  </mergeCells>
  <printOptions/>
  <pageMargins left="0.7086614173228347" right="0.7086614173228347" top="0.7480314960629921" bottom="0.7480314960629921" header="0.31496062992125984" footer="0.31496062992125984"/>
  <pageSetup fitToHeight="1" fitToWidth="1" horizontalDpi="600" verticalDpi="600" orientation="portrait" scale="86" r:id="rId2"/>
  <ignoredErrors>
    <ignoredError sqref="N6:N16"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L53"/>
  <sheetViews>
    <sheetView showGridLines="0" zoomScalePageLayoutView="0" workbookViewId="0" topLeftCell="A1">
      <pane ySplit="6" topLeftCell="A7" activePane="bottomLeft" state="frozen"/>
      <selection pane="topLeft" activeCell="G33" sqref="G33"/>
      <selection pane="bottomLeft" activeCell="A1" sqref="A1"/>
    </sheetView>
  </sheetViews>
  <sheetFormatPr defaultColWidth="11.421875" defaultRowHeight="15"/>
  <cols>
    <col min="1" max="1" width="11.421875" style="34" customWidth="1"/>
    <col min="2" max="2" width="8.421875" style="34" customWidth="1"/>
    <col min="3" max="3" width="15.57421875" style="34" bestFit="1" customWidth="1"/>
    <col min="4" max="4" width="14.140625" style="34" bestFit="1" customWidth="1"/>
    <col min="5" max="6" width="15.57421875" style="34" bestFit="1" customWidth="1"/>
    <col min="7" max="7" width="11.57421875" style="34" bestFit="1" customWidth="1"/>
    <col min="8" max="8" width="13.140625" style="34" bestFit="1" customWidth="1"/>
    <col min="9" max="11" width="12.8515625" style="34" customWidth="1"/>
    <col min="12" max="12" width="11.421875" style="34" customWidth="1"/>
    <col min="13" max="16384" width="11.421875" style="34" customWidth="1"/>
  </cols>
  <sheetData>
    <row r="1" spans="1:2" ht="15">
      <c r="A1" s="42"/>
      <c r="B1" s="53"/>
    </row>
    <row r="2" spans="1:2" ht="14.25">
      <c r="A2" s="45"/>
      <c r="B2" s="53"/>
    </row>
    <row r="3" spans="2:5" ht="18">
      <c r="B3" s="429" t="s">
        <v>238</v>
      </c>
      <c r="C3" s="429"/>
      <c r="D3" s="429"/>
      <c r="E3" s="429"/>
    </row>
    <row r="4" spans="2:5" ht="18">
      <c r="B4" s="430" t="s">
        <v>443</v>
      </c>
      <c r="C4" s="430"/>
      <c r="D4" s="430"/>
      <c r="E4" s="430"/>
    </row>
    <row r="5" spans="2:5" ht="18">
      <c r="B5" s="430" t="s">
        <v>415</v>
      </c>
      <c r="C5" s="430"/>
      <c r="D5" s="430"/>
      <c r="E5" s="430"/>
    </row>
    <row r="6" spans="2:7" s="35" customFormat="1" ht="20.25" customHeight="1">
      <c r="B6" s="300" t="s">
        <v>0</v>
      </c>
      <c r="C6" s="300" t="s">
        <v>125</v>
      </c>
      <c r="D6" s="300" t="s">
        <v>124</v>
      </c>
      <c r="E6" s="300" t="s">
        <v>158</v>
      </c>
      <c r="F6" s="256"/>
      <c r="G6" s="256"/>
    </row>
    <row r="7" spans="2:7" ht="11.25" customHeight="1">
      <c r="B7" s="257"/>
      <c r="C7" s="258"/>
      <c r="D7" s="258"/>
      <c r="E7" s="258"/>
      <c r="F7" s="258"/>
      <c r="G7" s="258"/>
    </row>
    <row r="8" spans="2:12" ht="18">
      <c r="B8" s="259">
        <v>2010</v>
      </c>
      <c r="C8" s="260">
        <v>4189133</v>
      </c>
      <c r="D8" s="260">
        <v>2289553</v>
      </c>
      <c r="E8" s="260">
        <f aca="true" t="shared" si="0" ref="E8:E14">SUM(C8:D8)</f>
        <v>6478686</v>
      </c>
      <c r="K8" s="261"/>
      <c r="L8" s="258"/>
    </row>
    <row r="9" spans="2:12" ht="18">
      <c r="B9" s="259">
        <v>2011</v>
      </c>
      <c r="C9" s="260">
        <v>4252182</v>
      </c>
      <c r="D9" s="260">
        <v>2234837</v>
      </c>
      <c r="E9" s="260">
        <f t="shared" si="0"/>
        <v>6487019</v>
      </c>
      <c r="G9" s="258"/>
      <c r="K9" s="261"/>
      <c r="L9" s="258"/>
    </row>
    <row r="10" spans="2:12" ht="18">
      <c r="B10" s="259">
        <v>2012</v>
      </c>
      <c r="C10" s="260">
        <v>4780342</v>
      </c>
      <c r="D10" s="260">
        <v>1926186</v>
      </c>
      <c r="E10" s="260">
        <f t="shared" si="0"/>
        <v>6706528</v>
      </c>
      <c r="G10" s="258"/>
      <c r="K10" s="261"/>
      <c r="L10" s="258"/>
    </row>
    <row r="11" spans="2:12" ht="18">
      <c r="B11" s="259">
        <v>2013</v>
      </c>
      <c r="C11" s="260">
        <v>4019879</v>
      </c>
      <c r="D11" s="260">
        <v>1413019</v>
      </c>
      <c r="E11" s="260">
        <f t="shared" si="0"/>
        <v>5432898</v>
      </c>
      <c r="G11" s="258"/>
      <c r="K11" s="261"/>
      <c r="L11" s="258"/>
    </row>
    <row r="12" spans="2:12" ht="18">
      <c r="B12" s="259">
        <v>2014</v>
      </c>
      <c r="C12" s="260">
        <v>3810815</v>
      </c>
      <c r="D12" s="260">
        <v>1571505</v>
      </c>
      <c r="E12" s="260">
        <f t="shared" si="0"/>
        <v>5382320</v>
      </c>
      <c r="G12" s="258"/>
      <c r="K12" s="261"/>
      <c r="L12" s="258"/>
    </row>
    <row r="13" spans="2:12" ht="18">
      <c r="B13" s="259">
        <v>2015</v>
      </c>
      <c r="C13" s="260">
        <v>3905893</v>
      </c>
      <c r="D13" s="260">
        <v>1676118</v>
      </c>
      <c r="E13" s="260">
        <f t="shared" si="0"/>
        <v>5582011</v>
      </c>
      <c r="G13" s="258"/>
      <c r="H13" s="258"/>
      <c r="K13" s="261"/>
      <c r="L13" s="258"/>
    </row>
    <row r="14" spans="2:8" ht="18">
      <c r="B14" s="259">
        <v>2016</v>
      </c>
      <c r="C14" s="260">
        <v>4509007</v>
      </c>
      <c r="D14" s="260">
        <v>1713929</v>
      </c>
      <c r="E14" s="260">
        <f t="shared" si="0"/>
        <v>6222936</v>
      </c>
      <c r="F14" s="258"/>
      <c r="G14" s="258"/>
      <c r="H14" s="258"/>
    </row>
    <row r="15" spans="2:8" ht="18">
      <c r="B15" s="259">
        <v>2017</v>
      </c>
      <c r="C15" s="260">
        <v>5770047</v>
      </c>
      <c r="D15" s="260">
        <v>1774429</v>
      </c>
      <c r="E15" s="260">
        <f>SUM(C15:D15)</f>
        <v>7544476</v>
      </c>
      <c r="F15" s="258"/>
      <c r="G15" s="258"/>
      <c r="H15" s="258"/>
    </row>
    <row r="16" spans="2:8" ht="18">
      <c r="B16" s="259">
        <v>2018</v>
      </c>
      <c r="C16" s="260">
        <v>6003530</v>
      </c>
      <c r="D16" s="260">
        <v>1773699</v>
      </c>
      <c r="E16" s="260">
        <f>SUM(C16:D16)</f>
        <v>7777229</v>
      </c>
      <c r="F16" s="258"/>
      <c r="G16" s="258"/>
      <c r="H16" s="258"/>
    </row>
    <row r="17" spans="2:8" ht="18">
      <c r="B17" s="516">
        <v>2019</v>
      </c>
      <c r="C17" s="517">
        <v>5941677</v>
      </c>
      <c r="D17" s="517">
        <v>1867472</v>
      </c>
      <c r="E17" s="517">
        <f>SUM(C17:D17)</f>
        <v>7809149</v>
      </c>
      <c r="F17" s="258"/>
      <c r="G17" s="258"/>
      <c r="H17" s="258"/>
    </row>
    <row r="18" spans="2:8" ht="11.25" customHeight="1">
      <c r="B18" s="257"/>
      <c r="C18" s="260"/>
      <c r="D18" s="260"/>
      <c r="E18" s="260"/>
      <c r="F18" s="258"/>
      <c r="G18" s="258"/>
      <c r="H18" s="258"/>
    </row>
    <row r="19" spans="2:8" ht="11.25" customHeight="1">
      <c r="B19" s="257"/>
      <c r="C19" s="258"/>
      <c r="D19" s="258"/>
      <c r="E19" s="258"/>
      <c r="F19" s="258"/>
      <c r="G19" s="258"/>
      <c r="H19" s="258"/>
    </row>
    <row r="20" spans="2:8" ht="11.25" customHeight="1">
      <c r="B20" s="257"/>
      <c r="C20" s="258"/>
      <c r="D20" s="258"/>
      <c r="E20" s="258"/>
      <c r="F20" s="258"/>
      <c r="G20" s="258"/>
      <c r="H20" s="258"/>
    </row>
    <row r="21" spans="2:8" ht="11.25" customHeight="1">
      <c r="B21" s="257"/>
      <c r="C21" s="258"/>
      <c r="D21" s="258"/>
      <c r="E21" s="258"/>
      <c r="F21" s="258"/>
      <c r="G21" s="258"/>
      <c r="H21" s="258"/>
    </row>
    <row r="22" spans="2:8" ht="11.25" customHeight="1">
      <c r="B22" s="257"/>
      <c r="C22" s="258"/>
      <c r="D22" s="258"/>
      <c r="E22" s="258"/>
      <c r="F22" s="258"/>
      <c r="G22" s="258"/>
      <c r="H22" s="258"/>
    </row>
    <row r="23" spans="2:8" ht="11.25" customHeight="1">
      <c r="B23" s="257"/>
      <c r="E23" s="258"/>
      <c r="F23" s="258"/>
      <c r="G23" s="258"/>
      <c r="H23" s="258"/>
    </row>
    <row r="24" spans="2:8" ht="11.25" customHeight="1">
      <c r="B24" s="61" t="s">
        <v>161</v>
      </c>
      <c r="F24" s="258"/>
      <c r="G24" s="258"/>
      <c r="H24" s="258"/>
    </row>
    <row r="25" ht="11.25" customHeight="1">
      <c r="B25" s="61" t="s">
        <v>114</v>
      </c>
    </row>
    <row r="26" ht="27.7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c r="F53" s="262"/>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sheetData>
  <sheetProtection/>
  <mergeCells count="3">
    <mergeCell ref="B3:E3"/>
    <mergeCell ref="B4:E4"/>
    <mergeCell ref="B5:E5"/>
  </mergeCells>
  <printOptions/>
  <pageMargins left="0.7086614173228347" right="0.7086614173228347" top="0.7480314960629921" bottom="0.7480314960629921" header="0.31496062992125984" footer="0.31496062992125984"/>
  <pageSetup fitToHeight="1" fitToWidth="1" horizontalDpi="600" verticalDpi="600" orientation="portrait" scale="97" r:id="rId2"/>
  <ignoredErrors>
    <ignoredError sqref="E8:E1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aeme758p</dc:creator>
  <cp:keywords/>
  <dc:description/>
  <cp:lastModifiedBy>AGP</cp:lastModifiedBy>
  <cp:lastPrinted>2017-05-02T23:26:37Z</cp:lastPrinted>
  <dcterms:created xsi:type="dcterms:W3CDTF">2014-05-29T23:33:37Z</dcterms:created>
  <dcterms:modified xsi:type="dcterms:W3CDTF">2019-06-21T02:06:33Z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PublishingPageContent">
    <vt:lpwstr/>
  </property>
  <property fmtid="{D5CDD505-2E9C-101B-9397-08002B2CF9AE}" pid="4" name="HeaderStyleDefinitions">
    <vt:lpwstr/>
  </property>
  <property fmtid="{D5CDD505-2E9C-101B-9397-08002B2CF9AE}" pid="5" name="display_urn:schemas-microsoft-com:office:office#Editor">
    <vt:lpwstr>Cuenta del sistema</vt:lpwstr>
  </property>
  <property fmtid="{D5CDD505-2E9C-101B-9397-08002B2CF9AE}" pid="6" name="Order">
    <vt:lpwstr>41800.0000000000</vt:lpwstr>
  </property>
  <property fmtid="{D5CDD505-2E9C-101B-9397-08002B2CF9AE}" pid="7" name="TemplateUrl">
    <vt:lpwstr/>
  </property>
  <property fmtid="{D5CDD505-2E9C-101B-9397-08002B2CF9AE}" pid="8" name="PublishingRollupImage">
    <vt:lpwstr/>
  </property>
  <property fmtid="{D5CDD505-2E9C-101B-9397-08002B2CF9AE}" pid="9" name="Audience">
    <vt:lpwstr/>
  </property>
  <property fmtid="{D5CDD505-2E9C-101B-9397-08002B2CF9AE}" pid="10" name="ArticleStartDate">
    <vt:lpwstr/>
  </property>
  <property fmtid="{D5CDD505-2E9C-101B-9397-08002B2CF9AE}" pid="11" name="PublishingContactName">
    <vt:lpwstr/>
  </property>
  <property fmtid="{D5CDD505-2E9C-101B-9397-08002B2CF9AE}" pid="12" name="ArticleByLine">
    <vt:lpwstr/>
  </property>
  <property fmtid="{D5CDD505-2E9C-101B-9397-08002B2CF9AE}" pid="13" name="PublishingImageCaption">
    <vt:lpwstr/>
  </property>
  <property fmtid="{D5CDD505-2E9C-101B-9397-08002B2CF9AE}" pid="14" name="PublishingVariationRelationshipLinkFieldID">
    <vt:lpwstr/>
  </property>
  <property fmtid="{D5CDD505-2E9C-101B-9397-08002B2CF9AE}" pid="15" name="PublishingContactEmail">
    <vt:lpwstr/>
  </property>
  <property fmtid="{D5CDD505-2E9C-101B-9397-08002B2CF9AE}" pid="16" name="_SourceUrl">
    <vt:lpwstr/>
  </property>
  <property fmtid="{D5CDD505-2E9C-101B-9397-08002B2CF9AE}" pid="17" name="_SharedFileIndex">
    <vt:lpwstr/>
  </property>
  <property fmtid="{D5CDD505-2E9C-101B-9397-08002B2CF9AE}" pid="18" name="Comments">
    <vt:lpwstr/>
  </property>
  <property fmtid="{D5CDD505-2E9C-101B-9397-08002B2CF9AE}" pid="19" name="PublishingPageLayout">
    <vt:lpwstr/>
  </property>
  <property fmtid="{D5CDD505-2E9C-101B-9397-08002B2CF9AE}" pid="20" name="xd_Signature">
    <vt:lpwstr/>
  </property>
  <property fmtid="{D5CDD505-2E9C-101B-9397-08002B2CF9AE}" pid="21" name="PublishingPageImage">
    <vt:lpwstr/>
  </property>
  <property fmtid="{D5CDD505-2E9C-101B-9397-08002B2CF9AE}" pid="22" name="SummaryLinks">
    <vt:lpwstr/>
  </property>
  <property fmtid="{D5CDD505-2E9C-101B-9397-08002B2CF9AE}" pid="23" name="xd_ProgID">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SummaryLinks2">
    <vt:lpwstr/>
  </property>
  <property fmtid="{D5CDD505-2E9C-101B-9397-08002B2CF9AE}" pid="29" name="display_urn:schemas-microsoft-com:office:office#Author">
    <vt:lpwstr>Cuenta del sistema</vt:lpwstr>
  </property>
</Properties>
</file>