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385" yWindow="65521" windowWidth="16590" windowHeight="11865" tabRatio="688" activeTab="0"/>
  </bookViews>
  <sheets>
    <sheet name="Índice" sheetId="1" r:id="rId1"/>
    <sheet name="I.1 Factura Electrónica" sheetId="2" r:id="rId2"/>
    <sheet name="I.2 Firma Electrónica" sheetId="3" r:id="rId3"/>
    <sheet name="I.3 Contribuyentes Activos" sheetId="4" r:id="rId4"/>
    <sheet name="I.4 Devoluciones" sheetId="5" r:id="rId5"/>
    <sheet name="I.5 RégimenIncorporaciónFiscal" sheetId="6" r:id="rId6"/>
    <sheet name="II.1 Declaraciones anuales" sheetId="7" r:id="rId7"/>
    <sheet name="II.2 Número de pagos por medio" sheetId="8" r:id="rId8"/>
    <sheet name="II.3 Pagos por tipo de contrib" sheetId="9" r:id="rId9"/>
    <sheet name="II.4 Operaciones comercio ext" sheetId="10" r:id="rId10"/>
    <sheet name="III.1 Control de obligaciones" sheetId="11" r:id="rId11"/>
    <sheet name="III.2 Actos de Fiscalización" sheetId="12" r:id="rId12"/>
    <sheet name="III.3.1 Cartera de créditos" sheetId="13" r:id="rId13"/>
    <sheet name="III.3.2 Importe recuperado" sheetId="14" r:id="rId14"/>
    <sheet name="III.4 Juicios" sheetId="15" r:id="rId15"/>
    <sheet name="IV. Recaudación" sheetId="16" r:id="rId16"/>
    <sheet name="V.1 Costo de la recaudación" sheetId="17" r:id="rId17"/>
    <sheet name="V.2.1 Corrupción Honestidad" sheetId="18" r:id="rId18"/>
    <sheet name="V.2.2 Corrupción Imagen SAT" sheetId="19" r:id="rId19"/>
    <sheet name="V.3 Transparencia" sheetId="20" r:id="rId20"/>
    <sheet name="V.4. FACLA" sheetId="21" r:id="rId21"/>
    <sheet name="V.4. FIDEMICA" sheetId="22" r:id="rId22"/>
    <sheet name="V.5.1 PAMC Art. 10" sheetId="23" r:id="rId23"/>
    <sheet name="V.5.2 PAMC Art. 21" sheetId="24" r:id="rId24"/>
    <sheet name="VI.1 Evolución del Personal" sheetId="25" r:id="rId25"/>
    <sheet name="Anexo" sheetId="26" r:id="rId26"/>
  </sheets>
  <definedNames>
    <definedName name="_xlnm.Print_Area" localSheetId="25">'Anexo'!$A$2:$C$18</definedName>
    <definedName name="_xlnm.Print_Area" localSheetId="4">'I.4 Devoluciones'!$A$3:$M$23</definedName>
    <definedName name="_xlnm.Print_Area" localSheetId="5">'I.5 RégimenIncorporaciónFiscal'!$A$3:$J$42</definedName>
    <definedName name="_xlnm.Print_Area" localSheetId="7">'II.2 Número de pagos por medio'!$A$1:$H$40</definedName>
    <definedName name="_xlnm.Print_Area" localSheetId="8">'II.3 Pagos por tipo de contrib'!$A$1:$G$24</definedName>
    <definedName name="_xlnm.Print_Area" localSheetId="9">'II.4 Operaciones comercio ext'!$B$2:$O$40</definedName>
    <definedName name="_xlnm.Print_Area" localSheetId="10">'III.1 Control de obligaciones'!$A$1:$O$43</definedName>
    <definedName name="_xlnm.Print_Area" localSheetId="12">'III.3.1 Cartera de créditos'!$A$1:$H$27</definedName>
    <definedName name="_xlnm.Print_Area" localSheetId="13">'III.3.2 Importe recuperado'!$A$1:$K$28</definedName>
    <definedName name="_xlnm.Print_Area" localSheetId="14">'III.4 Juicios'!$A$1:$W$52</definedName>
    <definedName name="_xlnm.Print_Area" localSheetId="0">'Índice'!$A$1:$J$36</definedName>
    <definedName name="_xlnm.Print_Area" localSheetId="15">'IV. Recaudación'!$A$1:$N$40</definedName>
    <definedName name="_xlnm.Print_Area" localSheetId="16">'V.1 Costo de la recaudación'!$A$1:$H$28</definedName>
    <definedName name="_xlnm.Print_Area" localSheetId="17">'V.2.1 Corrupción Honestidad'!$A$3:$D$20</definedName>
    <definedName name="_xlnm.Print_Area" localSheetId="18">'V.2.2 Corrupción Imagen SAT'!$B$3:$M$26</definedName>
    <definedName name="_xlnm.Print_Area" localSheetId="19">'V.3 Transparencia'!$A$1:$L$41</definedName>
    <definedName name="_xlnm.Print_Area" localSheetId="20">'V.4. FACLA'!$A$1:$G$51</definedName>
    <definedName name="_xlnm.Print_Area" localSheetId="21">'V.4. FIDEMICA'!$A$1:$G$51</definedName>
    <definedName name="_xlnm.Print_Area" localSheetId="24">'VI.1 Evolución del Personal'!$A$1:$L$22</definedName>
    <definedName name="_xlnm.Print_Titles" localSheetId="0">'Índice'!$1:$6</definedName>
  </definedNames>
  <calcPr fullCalcOnLoad="1"/>
</workbook>
</file>

<file path=xl/sharedStrings.xml><?xml version="1.0" encoding="utf-8"?>
<sst xmlns="http://schemas.openxmlformats.org/spreadsheetml/2006/main" count="878" uniqueCount="444">
  <si>
    <t>Año</t>
  </si>
  <si>
    <t>Plazas</t>
  </si>
  <si>
    <t>Honorarios</t>
  </si>
  <si>
    <t>Eventuales</t>
  </si>
  <si>
    <t>Total de empleados</t>
  </si>
  <si>
    <t>Histórico Anual</t>
  </si>
  <si>
    <t>Personas físicas</t>
  </si>
  <si>
    <t>Asalariados</t>
  </si>
  <si>
    <t>Concepto</t>
  </si>
  <si>
    <t>Con relación al PIB</t>
  </si>
  <si>
    <t>Contribuyentes activos</t>
  </si>
  <si>
    <t>Juicios</t>
  </si>
  <si>
    <t>Devoluciones</t>
  </si>
  <si>
    <t>Fiscalización</t>
  </si>
  <si>
    <t>Actos de fiscalización</t>
  </si>
  <si>
    <t>Programa Anual de Mejora Continua</t>
  </si>
  <si>
    <t>Millones de pesos</t>
  </si>
  <si>
    <t>Total</t>
  </si>
  <si>
    <t>Efectivo</t>
  </si>
  <si>
    <t>Virtual</t>
  </si>
  <si>
    <t>Ene</t>
  </si>
  <si>
    <t>Feb</t>
  </si>
  <si>
    <t>Mar</t>
  </si>
  <si>
    <t>Porcentaje</t>
  </si>
  <si>
    <t>Indicador</t>
  </si>
  <si>
    <t>Valor que implica mejora</t>
  </si>
  <si>
    <t>Resultado observado</t>
  </si>
  <si>
    <t>≤ 1</t>
  </si>
  <si>
    <t>Costo de cumplimiento de obligaciones fiscales</t>
  </si>
  <si>
    <t>Tiempo en el cumplimiento de obligaciones fiscales</t>
  </si>
  <si>
    <t>Meta</t>
  </si>
  <si>
    <t>Avance</t>
  </si>
  <si>
    <t>Eficacia de la fiscalización grandes contribuyentes</t>
  </si>
  <si>
    <t xml:space="preserve">Recaudación secundaria por actos de fiscalización a grandes contribuyentes </t>
  </si>
  <si>
    <t>Costo de la recaudación</t>
  </si>
  <si>
    <t>Pesos por cada 100 pesos recaudados</t>
  </si>
  <si>
    <t>Costo de la recaudación bruta aduanera</t>
  </si>
  <si>
    <t>Miles de pesos</t>
  </si>
  <si>
    <t>Miles de inscripciones</t>
  </si>
  <si>
    <t>Calificación</t>
  </si>
  <si>
    <t>Juicios ganados por el SAT a grandes contribuyentes en sentencias definitivas</t>
  </si>
  <si>
    <t>Cobertura de capacitación</t>
  </si>
  <si>
    <t>Percepción del Servicio Canal Telefónico</t>
  </si>
  <si>
    <t>Promedio en una escala de 0 a 100</t>
  </si>
  <si>
    <t>Percepción del Servicio Chat uno a uno</t>
  </si>
  <si>
    <t>Transparencia en el SAT</t>
  </si>
  <si>
    <t>Combate a la corrupción</t>
  </si>
  <si>
    <t>Imagen General del SAT</t>
  </si>
  <si>
    <t>Reservadas / Confidenciales</t>
  </si>
  <si>
    <t>Inexistencia</t>
  </si>
  <si>
    <t>No Competencia</t>
  </si>
  <si>
    <t>En trámite</t>
  </si>
  <si>
    <t>Entregadas</t>
  </si>
  <si>
    <t>Otros</t>
  </si>
  <si>
    <t>-</t>
  </si>
  <si>
    <t>Costo de la Recaudación Neta</t>
  </si>
  <si>
    <t>% Media Anual acumulada</t>
  </si>
  <si>
    <t>Tiempo promedio de espera del contribuyente</t>
  </si>
  <si>
    <t>Minutos</t>
  </si>
  <si>
    <t>Unidad</t>
  </si>
  <si>
    <t>Índice</t>
  </si>
  <si>
    <t>Fórmula</t>
  </si>
  <si>
    <t>Ingresos Tributarios Netos Administrados por el SAT recaudados al periodo que se reporta / Recaudación estimada de Ingresos Tributarios Netos Administrados por el SAT en la Ley de Ingresos de la Federación al periodo que se reporta</t>
  </si>
  <si>
    <t>Recaudación bruta acumulada de los nuevos contribuyentes inscritos en el año anterior obtenidos al periodo / Recaudación bruta acumulada de los nuevos contribuyentes del mismo periodo del año anterior inscritos en el RFC en el año previo a la recaudación</t>
  </si>
  <si>
    <t>(Recaudación secundaria efectivamente cobrada al periodo por actos de fiscalización / Recaudación secundaria efectivamente cobrada al mismo periodo del año anterior por actos de fiscalización)</t>
  </si>
  <si>
    <t>(Recaudación obtenida al periodo de contribuyentes fiscalizados en el año anterior / Recaudación obtenida del mismo periodo del año anterior de contribuyentes fiscalizados en el año previo)</t>
  </si>
  <si>
    <t>((Gasto total ejercido por el SAT / Ingresos Tributarios Netos Administrados por el SAT) / (Gasto total ejercido por el SAT al mismo periodo del año anterior / Ingresos Tributarios Netos Administrados por el SAT recaudados al mismo periodo del año anterior))</t>
  </si>
  <si>
    <t>(Promedio del costo de cumplimiento al contribuyente para atender sus obligaciones fiscales al periodo que se reporta / Promedio del costo de cumplimiento al contribuyente para atender sus obligaciones fiscales al mismo periodo del año anterior)</t>
  </si>
  <si>
    <t>(Promedio de tiempo de cumplimiento al contribuyente para atender sus obligaciones fiscales al periodo que se reporta / Promedio de tiempo de cumplimiento al contribuyente para atender sus obligaciones fiscales al mismo periodo del año anterior)</t>
  </si>
  <si>
    <t>Factura electrónica</t>
  </si>
  <si>
    <t>Emisores</t>
  </si>
  <si>
    <t>Ingresos</t>
  </si>
  <si>
    <t>Facturas</t>
  </si>
  <si>
    <t>Control de obligaciones</t>
  </si>
  <si>
    <t>Actos por Caídas Recaudatorias</t>
  </si>
  <si>
    <t>Recaudación por actos de Control de Obligaciones</t>
  </si>
  <si>
    <t>Vigiancia de cumplimiento</t>
  </si>
  <si>
    <t>Disminución de pagos</t>
  </si>
  <si>
    <t>Recaudación por Control de Obligaciones</t>
  </si>
  <si>
    <t>Requerimientos</t>
  </si>
  <si>
    <t>Cartas Invitación y Exhorto</t>
  </si>
  <si>
    <t>Correo electrónico</t>
  </si>
  <si>
    <t>Entrevistas</t>
  </si>
  <si>
    <t>Mensajes de voz y texto</t>
  </si>
  <si>
    <t>Número</t>
  </si>
  <si>
    <t>≥1</t>
  </si>
  <si>
    <t>≤1</t>
  </si>
  <si>
    <t>(Millones de pesos)</t>
  </si>
  <si>
    <t>Eficacia de la fiscalización de comercio exterior</t>
  </si>
  <si>
    <t>Recaudación secundaria por actos de fiscalización de comercio exterior</t>
  </si>
  <si>
    <t>Número de inscripciones realizadas al RFC</t>
  </si>
  <si>
    <t>%Buena</t>
  </si>
  <si>
    <t>%Regular</t>
  </si>
  <si>
    <t>%Mala</t>
  </si>
  <si>
    <t>I. Servicios al Contribuyente</t>
  </si>
  <si>
    <t>I.</t>
  </si>
  <si>
    <t>Firma electrónica</t>
  </si>
  <si>
    <t>II. Declaraciones y Pagos</t>
  </si>
  <si>
    <t>II.</t>
  </si>
  <si>
    <t>Declaraciones anuales</t>
  </si>
  <si>
    <t>Pagos por medio de recepción</t>
  </si>
  <si>
    <t>Pagos por tipo de contribuyente</t>
  </si>
  <si>
    <t>Operaciones de comercio exterior</t>
  </si>
  <si>
    <t>III. Fiscalización</t>
  </si>
  <si>
    <t>III.</t>
  </si>
  <si>
    <t>Cobranza</t>
  </si>
  <si>
    <t>IV.</t>
  </si>
  <si>
    <t>V.</t>
  </si>
  <si>
    <t>VI.</t>
  </si>
  <si>
    <t>IV. Recaudación</t>
  </si>
  <si>
    <t>Ingresos tributarios</t>
  </si>
  <si>
    <t>Ingresos tributarios administrados por el SAT</t>
  </si>
  <si>
    <t>Impuesto sobre la Renta (ISR)</t>
  </si>
  <si>
    <t>Impuesto al Valor Agregado (IVA)</t>
  </si>
  <si>
    <t>Impuesto Especial sobre Producción y Servicios (IEPS)</t>
  </si>
  <si>
    <t>V. Transparencia y rendición de cuentas</t>
  </si>
  <si>
    <t>Fideicomisos</t>
  </si>
  <si>
    <t>VI. Estructura y recursos humanos</t>
  </si>
  <si>
    <t>Promedio Anual</t>
  </si>
  <si>
    <t>Evolución del personal ocupado por tipo de contratación</t>
  </si>
  <si>
    <t>Unidad de medida</t>
  </si>
  <si>
    <t>Fuente: SAT.</t>
  </si>
  <si>
    <t>Datos preliminares sujetos a revisión.</t>
  </si>
  <si>
    <t>II</t>
  </si>
  <si>
    <t>I</t>
  </si>
  <si>
    <t>IV</t>
  </si>
  <si>
    <t>III</t>
  </si>
  <si>
    <t>Documento en papel</t>
  </si>
  <si>
    <t>Internet</t>
  </si>
  <si>
    <t>Ventanilla</t>
  </si>
  <si>
    <t>Trimestre</t>
  </si>
  <si>
    <t>Morales</t>
  </si>
  <si>
    <t>Físicas</t>
  </si>
  <si>
    <t>Actos por Meta Recaudatoria</t>
  </si>
  <si>
    <t>Actos de Control de Obligaciones</t>
  </si>
  <si>
    <t>Número de Actos</t>
  </si>
  <si>
    <t>SAT</t>
  </si>
  <si>
    <t>Var %</t>
  </si>
  <si>
    <t>Número de créditos fiscales</t>
  </si>
  <si>
    <t>Cartera de créditos generados</t>
  </si>
  <si>
    <t>Variación %</t>
  </si>
  <si>
    <t>Importe recuperado</t>
  </si>
  <si>
    <t xml:space="preserve">Millones de pesos </t>
  </si>
  <si>
    <t xml:space="preserve">BALANCE GENERAL </t>
  </si>
  <si>
    <t>%</t>
  </si>
  <si>
    <t>Activo Total</t>
  </si>
  <si>
    <t>Activo fijo</t>
  </si>
  <si>
    <t>n.a.</t>
  </si>
  <si>
    <t>Pasivo Total</t>
  </si>
  <si>
    <t>n.s.</t>
  </si>
  <si>
    <t>Patrimonio</t>
  </si>
  <si>
    <t>FLUJO DE EFECTIVO</t>
  </si>
  <si>
    <t>SALDO INICIAL ENERO</t>
  </si>
  <si>
    <t>TOTAL DE INGRESOS</t>
  </si>
  <si>
    <t xml:space="preserve">Aportaciones </t>
  </si>
  <si>
    <t xml:space="preserve">Intereses </t>
  </si>
  <si>
    <t xml:space="preserve">TOTAL EGRESOS </t>
  </si>
  <si>
    <t>Servicios de revisión no intrusiva</t>
  </si>
  <si>
    <t>SALDO FINAL</t>
  </si>
  <si>
    <t>n.s. No significativo</t>
  </si>
  <si>
    <t xml:space="preserve">n.a. No aplica </t>
  </si>
  <si>
    <t xml:space="preserve">Inversiones </t>
  </si>
  <si>
    <t xml:space="preserve">Acumulado </t>
  </si>
  <si>
    <t xml:space="preserve">Índice de solvencia </t>
  </si>
  <si>
    <t>Las sumas pueden no coincidir con el redondeo.</t>
  </si>
  <si>
    <t>FIDEMICA Situación Financiera</t>
  </si>
  <si>
    <t xml:space="preserve">FIDEMICA. Cartera de Inversiones </t>
  </si>
  <si>
    <t>Total de pagos</t>
  </si>
  <si>
    <t>Variación</t>
  </si>
  <si>
    <t>Cifras preliminares sujetas a revisión.</t>
  </si>
  <si>
    <t>Mes</t>
  </si>
  <si>
    <t xml:space="preserve">FACLA Recursos aplicados </t>
  </si>
  <si>
    <t>Disponibilidad en efectivo</t>
  </si>
  <si>
    <t>Anticipos de infraestructura</t>
  </si>
  <si>
    <t>Actos de fiscalización terminados</t>
  </si>
  <si>
    <t>Presupuesto ejercido en la Función Fiscalizadora</t>
  </si>
  <si>
    <t>Cifras cobradas</t>
  </si>
  <si>
    <t>Rentabilidad de la fiscalización</t>
  </si>
  <si>
    <t>Periodo</t>
  </si>
  <si>
    <t>Número de actos</t>
  </si>
  <si>
    <t>Recursos revocados</t>
  </si>
  <si>
    <t>% Tasa de Transparencia</t>
  </si>
  <si>
    <t>Factura Electrónica</t>
  </si>
  <si>
    <t>Millones</t>
  </si>
  <si>
    <t>Personas morales</t>
  </si>
  <si>
    <t>mar</t>
  </si>
  <si>
    <t>jun</t>
  </si>
  <si>
    <t>sep</t>
  </si>
  <si>
    <t>dic</t>
  </si>
  <si>
    <t>Monto</t>
  </si>
  <si>
    <t xml:space="preserve">Juicios </t>
  </si>
  <si>
    <t>Juicios de amparo contra actos</t>
  </si>
  <si>
    <t>Monto (Millones de pesos)</t>
  </si>
  <si>
    <t>1ra. Instancia</t>
  </si>
  <si>
    <t>Segunda instancia</t>
  </si>
  <si>
    <t>Definitivas</t>
  </si>
  <si>
    <t>Total de Juicios</t>
  </si>
  <si>
    <t xml:space="preserve">% favorable al SAT </t>
  </si>
  <si>
    <t>Favorables al SAT</t>
  </si>
  <si>
    <t>% favorables</t>
  </si>
  <si>
    <t>Desfavorables al SAT</t>
  </si>
  <si>
    <t>% desfavorables</t>
  </si>
  <si>
    <t>Recaudación del RIF</t>
  </si>
  <si>
    <t xml:space="preserve">   ISR</t>
  </si>
  <si>
    <t xml:space="preserve">   IVA</t>
  </si>
  <si>
    <t xml:space="preserve">   IEPS</t>
  </si>
  <si>
    <t>Sector</t>
  </si>
  <si>
    <t>Comercio al por menor</t>
  </si>
  <si>
    <t>Otros servicios excepto actividades de gobierno</t>
  </si>
  <si>
    <t>Transportes, correos y almacenamiento</t>
  </si>
  <si>
    <t>Industrias manufactureras</t>
  </si>
  <si>
    <t>Comercio al por mayor</t>
  </si>
  <si>
    <t>Servicios de alojamiento temporal y de preparación de alimentos y bebidas</t>
  </si>
  <si>
    <t>Servicios profesionales, científicos y técnicos</t>
  </si>
  <si>
    <t>Construcción</t>
  </si>
  <si>
    <t>Servicios de apoyo a los negocios y manejo de desechos y servicios de remediación</t>
  </si>
  <si>
    <t xml:space="preserve">Otros </t>
  </si>
  <si>
    <t>Servicios inmobiliarios y de alquiler de bienes muebles e intangibles</t>
  </si>
  <si>
    <t>Servicio de esparcimiento culturales y deportivos y otros servicios recreativos</t>
  </si>
  <si>
    <t>Información en medios masivos</t>
  </si>
  <si>
    <t>Servicios educativos</t>
  </si>
  <si>
    <t>Servicios de  salud y asistencia social</t>
  </si>
  <si>
    <t>Agricultura, ganadería, aprovechamiento forestal,  pesca y caza</t>
  </si>
  <si>
    <t>Servicios financieros y de seguros</t>
  </si>
  <si>
    <t>Actividades de gobierno y de organismos internacionales y extraterritoriales</t>
  </si>
  <si>
    <t xml:space="preserve">Minería </t>
  </si>
  <si>
    <t>Electricidad, agua y suministro de gas por ductos al consumidor final</t>
  </si>
  <si>
    <t>Dirección de corporativos y empresas</t>
  </si>
  <si>
    <t>Porciento del total</t>
  </si>
  <si>
    <t>Egresos</t>
  </si>
  <si>
    <t>Millones de operaciones</t>
  </si>
  <si>
    <t>Número de declaraciones</t>
  </si>
  <si>
    <t>Millones de pedimentos de importación</t>
  </si>
  <si>
    <t>Pedimentos</t>
  </si>
  <si>
    <t>IVA</t>
  </si>
  <si>
    <t>IGI</t>
  </si>
  <si>
    <t>DTA</t>
  </si>
  <si>
    <t>IEPS</t>
  </si>
  <si>
    <t>ISAN</t>
  </si>
  <si>
    <t>ISR</t>
  </si>
  <si>
    <t>Fuente: SHCP.</t>
  </si>
  <si>
    <t>Evolución personal ocupado</t>
  </si>
  <si>
    <t>Régimen de Incorporación Fiscal</t>
  </si>
  <si>
    <t>Temas</t>
  </si>
  <si>
    <t>Tablas del Informe Tributario y de Gestión</t>
  </si>
  <si>
    <t>2011-2012</t>
  </si>
  <si>
    <t>Número de Pagos por medio de recepción</t>
  </si>
  <si>
    <t>Número de Pagos por tipo de contribuyente</t>
  </si>
  <si>
    <t>Millones de pedimentos de exportación</t>
  </si>
  <si>
    <t>Control de Obligaciones</t>
  </si>
  <si>
    <t>Costo por peso invertido</t>
  </si>
  <si>
    <t>Número de juicios</t>
  </si>
  <si>
    <t>Fuente: Cálculos propios con base en datos de la SHCP y del SAT.</t>
  </si>
  <si>
    <t>Los totales pueden no coincidir debido al redondeo.</t>
  </si>
  <si>
    <t>Las sumas pueden no coincidir por el redondeo.</t>
  </si>
  <si>
    <t>Cifras preliminares.</t>
  </si>
  <si>
    <t>Porcentajes redondeados al entero más próximo.</t>
  </si>
  <si>
    <t>2011-2013</t>
  </si>
  <si>
    <t>2011-2014</t>
  </si>
  <si>
    <t>2011-2015</t>
  </si>
  <si>
    <t>Recaudación por tipo de acto  de Control de Obligaciones</t>
  </si>
  <si>
    <t>Solicitudes recibidas Histórico Anual</t>
  </si>
  <si>
    <t>Reconocimientos</t>
  </si>
  <si>
    <t>Autodeclaraciones</t>
  </si>
  <si>
    <t>Reconocimientos en menos de 3 horas</t>
  </si>
  <si>
    <t>Resto de Reconocimientos</t>
  </si>
  <si>
    <t>Total de Reconocimientos</t>
  </si>
  <si>
    <t>Número de Autodeclaraciones</t>
  </si>
  <si>
    <t>Periodo acumulado</t>
  </si>
  <si>
    <t>Evolución de la recaudación*/</t>
  </si>
  <si>
    <t>Costo de operación */</t>
  </si>
  <si>
    <t>Monto Total</t>
  </si>
  <si>
    <t>3/ Sistema electrónico del SAT a través del cual los contribuyentes del Régimen de Incorporación Fiscal, entre otras personas físicas, llevan su contabilidad y pueden generar facturas electrónicas.</t>
  </si>
  <si>
    <t>2/ La cifra forma parte del total del cuadro de Universo de Contribuyentes Activos Registrado.</t>
  </si>
  <si>
    <t>Las cifras podrían diferir debido al redondeo</t>
  </si>
  <si>
    <t xml:space="preserve">(Millones de pesos) </t>
  </si>
  <si>
    <t>Notas:</t>
  </si>
  <si>
    <t>Cifras preliminares sujetas a revisión</t>
  </si>
  <si>
    <t>Fuente: SAT</t>
  </si>
  <si>
    <t>Recaudación de nuevos contribuyentes */</t>
  </si>
  <si>
    <t xml:space="preserve">Eficacia de la fiscalización otros contribuyentes  2/                          </t>
  </si>
  <si>
    <t>Otros contribuyentes.- Son aquellas personas físicas y morales que fueron sujetos a actos de fiscalización por parte de la Administración General de Auditoría Fiscal Federal</t>
  </si>
  <si>
    <t>Indicador de honestidad por experiencia en servicios
(IHES A-SAT)</t>
  </si>
  <si>
    <t>CONCEPTO</t>
  </si>
  <si>
    <t>Saldo inicial enero</t>
  </si>
  <si>
    <t>Total de ingresos</t>
  </si>
  <si>
    <t>Total de egresos</t>
  </si>
  <si>
    <t>Devoluciones por saldos a favor de los contribuyentes</t>
  </si>
  <si>
    <t>Variación Real (%)</t>
  </si>
  <si>
    <t>Absoluta</t>
  </si>
  <si>
    <t>Relativa (%)</t>
  </si>
  <si>
    <t>Tributarios</t>
  </si>
  <si>
    <t>Renta</t>
  </si>
  <si>
    <t>Valor Agregado</t>
  </si>
  <si>
    <t>Diferencia</t>
  </si>
  <si>
    <t>Devoluciones de los principales impuestos, ISR e IVA</t>
  </si>
  <si>
    <t>Var. Real
(%)</t>
  </si>
  <si>
    <t>Tasa de transparencia Histórico Anual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</si>
  <si>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</si>
  <si>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</si>
  <si>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</si>
  <si>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</si>
  <si>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</si>
  <si>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</si>
  <si>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</si>
  <si>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</si>
  <si>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</si>
  <si>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2011-2016</t>
  </si>
  <si>
    <t>Derechos mineros</t>
  </si>
  <si>
    <t>Recaudación Derechos a la Minería</t>
  </si>
  <si>
    <t>Minería (Arts. 262 al 275 de la LFD)</t>
  </si>
  <si>
    <t>Concesiones y asignaciones mineras (Arts. 263 al 267 de la LFD)</t>
  </si>
  <si>
    <t>Derecho especial sobre minería (Art. 268 de la LFD)</t>
  </si>
  <si>
    <t>Derecho adicional sobre minería (Art. 269 de la LFD)</t>
  </si>
  <si>
    <t>Neta</t>
  </si>
  <si>
    <t>Derecho extraordinario sobre minería (Art. 270 de la LFD)</t>
  </si>
  <si>
    <t>Abr</t>
  </si>
  <si>
    <t>May</t>
  </si>
  <si>
    <t>Jun</t>
  </si>
  <si>
    <t>1/ El porcentaje de cumplimiento y el valor observado puede no coincidir debido a redondeo.</t>
  </si>
  <si>
    <t>Ingresos tributarios de los nuevos contribuyentes</t>
  </si>
  <si>
    <t>Recepción de Declaraciones Anuales</t>
  </si>
  <si>
    <t>A partir de 2015 el ISR considera datos de ISR de contratistas y asignatarios.</t>
  </si>
  <si>
    <t>Acumulado al mes de diciembre de cada año</t>
  </si>
  <si>
    <t>* Nota: Los datos en 2011, son acumulados desde 2005.</t>
  </si>
  <si>
    <t>Facturas*</t>
  </si>
  <si>
    <t>Número de contribuyentes con firma electrónica</t>
  </si>
  <si>
    <t>Firma Electrónica</t>
  </si>
  <si>
    <t>Certificados emitidos</t>
  </si>
  <si>
    <t>Devouciones totales</t>
  </si>
  <si>
    <t>No tributarios</t>
  </si>
  <si>
    <t>Número de operaciones</t>
  </si>
  <si>
    <t>Jul</t>
  </si>
  <si>
    <t>Ago</t>
  </si>
  <si>
    <t>Sep</t>
  </si>
  <si>
    <t>Cartera de Créditos</t>
  </si>
  <si>
    <t>Importe mensual recuperado</t>
  </si>
  <si>
    <t>Indicador de honestidad por experiencia en servicios</t>
  </si>
  <si>
    <t>Percepción de la facilidad de los principales trámites y servicios de comercio exterior a través de las aduanas del país</t>
  </si>
  <si>
    <t>Recaudación por empleado</t>
  </si>
  <si>
    <t>Tenencia</t>
  </si>
  <si>
    <t>Rendimientos petroleros</t>
  </si>
  <si>
    <t>Ingresos Tributarios Netos Administrados por el SAT (Histórico Anual)</t>
  </si>
  <si>
    <t>Programa de la recaudación (Histórico Anual)</t>
  </si>
  <si>
    <t>Recaudación observada (Histórico Anual)</t>
  </si>
  <si>
    <t>* Nota: Debido a la nueva mecánica de cálculo de los ITNASAT a partir del 4o trimestre de 2015, se adecuaron los resultados de años anteriores, por lo que no son comparables con publicaciones previas.</t>
  </si>
  <si>
    <t>ITNASAT *</t>
  </si>
  <si>
    <t>2017</t>
  </si>
  <si>
    <t>2/ Considera cifras de las Administraciones Generales de: Auditoría Fiscal Federal (AGAFF), Auditoría de Comercio Exterior (AGACE), Grandes Contribuyentes (AGGC) y de Hidrocarburos (AGH)</t>
  </si>
  <si>
    <t>Eficacia de la fiscalización de hidrocarburos</t>
  </si>
  <si>
    <t>Recaudación secundaria por actos de fiscalización a contribuyentes relacionados con el sector hidrocarburos</t>
  </si>
  <si>
    <t>Promedio de recaudación secundaria por acto de fiscalización de métodos profundos concluidos por autocorrección a grandes contribuyentes</t>
  </si>
  <si>
    <t>Promedio de recaudación secundaria por acto de fiscalización de métodos sustantivos concluidos por autocorrección a otros contribuyentes  2/</t>
  </si>
  <si>
    <t>Promedio de recaudación secundaria por acto de fiscalización de métodos sustantivos a contribuyentes de comercio exterior</t>
  </si>
  <si>
    <t>Promedio de recaudación secundaria por acto de fiscalización a contribuyentes relacionados con el sector de hidrocarburos</t>
  </si>
  <si>
    <t>Percepción de la facilidad de los principales trámites y servicios del SAT</t>
  </si>
  <si>
    <t>Buzón Tributario</t>
  </si>
  <si>
    <t>FACLA Situación Financiera</t>
  </si>
  <si>
    <t>Activo Circulante</t>
  </si>
  <si>
    <t>Anticipos a proveedores</t>
  </si>
  <si>
    <t>Deudores diversos</t>
  </si>
  <si>
    <t>Activo Fijo</t>
  </si>
  <si>
    <t>Proyectos de continuidad operativa</t>
  </si>
  <si>
    <t>Proyectos estratégicos</t>
  </si>
  <si>
    <t>Poryectos de mejora</t>
  </si>
  <si>
    <t>Otros gastos*</t>
  </si>
  <si>
    <t>Saldo final</t>
  </si>
  <si>
    <t>Por ejercer</t>
  </si>
  <si>
    <t>De continuidad operativa</t>
  </si>
  <si>
    <t>De mejora</t>
  </si>
  <si>
    <t>Proyectos de mejora</t>
  </si>
  <si>
    <t>Otros gastos *</t>
  </si>
  <si>
    <t>*Corresponde a gastos notariales, servicio de custodio y variaciones de paridad cambiaria.</t>
  </si>
  <si>
    <t>Estratégicos</t>
  </si>
  <si>
    <t>2011-2017</t>
  </si>
  <si>
    <t>A partir de 2015 el ISR considera datos de ISR de contratistas y asignatarios. 
Toda la serie del ISR considera el IMPAC.</t>
  </si>
  <si>
    <t>-0-</t>
  </si>
  <si>
    <t>Recaudación promedio por acto de fiscalización</t>
  </si>
  <si>
    <t>Total*</t>
  </si>
  <si>
    <t>Los avances se encuentran de acuerdo con la mecánica que se tiene para el cálculo de los Ingresos Tributarios netos administrados por el SAT a partir del último trimestre de 2015, por lo que los resultados anteriores pueden diferir de publicaciones previas.</t>
  </si>
  <si>
    <t>Enero-diciembre</t>
  </si>
  <si>
    <t>Declaraciones anuales enero-diciembre</t>
  </si>
  <si>
    <t>No considera operaciones presentadas en papel.</t>
  </si>
  <si>
    <t>Operaciones de comercio exterior enero-diciembre</t>
  </si>
  <si>
    <t>Recaudación derivada de operaciones de comercio exterior
enero-diciembre</t>
  </si>
  <si>
    <t>enero-diciembre</t>
  </si>
  <si>
    <t>Enero - diciembre</t>
  </si>
  <si>
    <t>Importe de la cartera 
(millones de pesos)</t>
  </si>
  <si>
    <t>Oct</t>
  </si>
  <si>
    <t>Nov</t>
  </si>
  <si>
    <t>Dic</t>
  </si>
  <si>
    <t>Promedio Enero-diciembre</t>
  </si>
  <si>
    <t>Al cuarto trimestre</t>
  </si>
  <si>
    <t>Ene -Dic 2017</t>
  </si>
  <si>
    <t>Ene - dic 2017</t>
  </si>
  <si>
    <t>Diciembre</t>
  </si>
  <si>
    <t>1/ Estimación realizada con base en: 
a) Reducción del ISR contemplado en el artículo 111 de la Ley del Impuesto sobre la Renta.
b) "Decreto que compila diversos beneficios fiscales y establece medidas de simplificación administrativa", publicado en el Diario Oficial de la Federación el 26 de diciembre de 2013, a través del cual se otorga a los contribuyentes que tributan en el Régimen de Incorporación Fiscal, un estímulo fiscal consistente en una cantidad equivalente al 100% del Impuesto al Valor Agregado y del Impuesto Especial sobre Producción y Servicios, que deba trasladarse en la enajenación de bienes o prestación de servicios, que se efectúen con el público en general. 
c) "Decreto por el que se otorgan beneficios fiscales a quienes tributen en el Régimen de Incorporación Fiscal", publicado en el Diario Oficial de la Federación el 10 de diciembre de 2014, a través del cual se otorga a los contribuyentes que tributan en el Régimen de Incorporación Fiscal, estímulos fiscales en materia del Impuesto al Valor Agregado y del Impuesto Especial sobre Producción y Servicios. 
d) “Decreto por el que se amplían los beneficios fiscales a los contribuyentes del Régimen de Incorporación Fiscal” publicado en el Diario Oficial de la Federación el 11 de marzo de 2015, a través del cual amplía la aplicación de la reducción del 100% del ISR, IVA y IEPS.
Fuente: SAT</t>
  </si>
  <si>
    <t>Cuarto trimestre 2018</t>
  </si>
  <si>
    <t>2018</t>
  </si>
  <si>
    <t>Ene - dic 2018</t>
  </si>
  <si>
    <t>Monto 
Contratado
a Diciembre 2018</t>
  </si>
  <si>
    <t>Ejercido 
Ene - Dic
2018</t>
  </si>
  <si>
    <t>Ene -Dic 2018</t>
  </si>
  <si>
    <t>Recursos ejercidos
Ene -dic
 2018</t>
  </si>
  <si>
    <t>Diciembre 2017 - 2018</t>
  </si>
  <si>
    <t>Ejercido Hasta 
2017</t>
  </si>
  <si>
    <t>Diciembre 2017-2018</t>
  </si>
  <si>
    <t>Ejercido hasta 
2017</t>
  </si>
  <si>
    <t>Dic 18 vs Dic 17</t>
  </si>
  <si>
    <t>Dic 18 vs  Dic 17</t>
  </si>
  <si>
    <r>
      <t xml:space="preserve">Porcentaje de cumplimiento </t>
    </r>
    <r>
      <rPr>
        <b/>
        <vertAlign val="subscript"/>
        <sz val="9"/>
        <rFont val="Montserrat"/>
        <family val="0"/>
      </rPr>
      <t>1/</t>
    </r>
  </si>
  <si>
    <r>
      <t xml:space="preserve">Recaudación por combate a la evasión </t>
    </r>
    <r>
      <rPr>
        <vertAlign val="subscript"/>
        <sz val="9"/>
        <rFont val="Montserrat"/>
        <family val="0"/>
      </rPr>
      <t>2/</t>
    </r>
  </si>
  <si>
    <r>
      <t>Efectividad de la fiscalización</t>
    </r>
    <r>
      <rPr>
        <vertAlign val="subscript"/>
        <sz val="9"/>
        <rFont val="Montserrat"/>
        <family val="0"/>
      </rPr>
      <t xml:space="preserve"> 3/</t>
    </r>
  </si>
  <si>
    <r>
      <t xml:space="preserve">Porcentaje de cumplimiento </t>
    </r>
    <r>
      <rPr>
        <b/>
        <vertAlign val="subscript"/>
        <sz val="9"/>
        <rFont val="Montserrat"/>
        <family val="0"/>
      </rPr>
      <t>1</t>
    </r>
  </si>
  <si>
    <r>
      <t>1/</t>
    </r>
    <r>
      <rPr>
        <sz val="10"/>
        <rFont val="Montserrat"/>
        <family val="0"/>
      </rPr>
      <t xml:space="preserve"> El porcentaje de cumplimiento puede no coincidir debido a redondeo.</t>
    </r>
  </si>
  <si>
    <r>
      <t>Fuente:</t>
    </r>
    <r>
      <rPr>
        <sz val="10"/>
        <color indexed="8"/>
        <rFont val="Montserrat"/>
        <family val="0"/>
      </rPr>
      <t xml:space="preserve"> SAT</t>
    </r>
  </si>
  <si>
    <r>
      <t xml:space="preserve">Monto
</t>
    </r>
    <r>
      <rPr>
        <b/>
        <sz val="8"/>
        <color indexed="8"/>
        <rFont val="Montserrat"/>
        <family val="0"/>
      </rPr>
      <t>(Millones de pesos)</t>
    </r>
  </si>
  <si>
    <r>
      <t xml:space="preserve">Estímulos Fiscales del RIF </t>
    </r>
    <r>
      <rPr>
        <b/>
        <vertAlign val="superscript"/>
        <sz val="10"/>
        <color indexed="8"/>
        <rFont val="Montserrat"/>
        <family val="0"/>
      </rPr>
      <t>1/</t>
    </r>
  </si>
  <si>
    <r>
      <t xml:space="preserve">Distribución de los contribuyentes del RIF por sector de actividad económica </t>
    </r>
    <r>
      <rPr>
        <b/>
        <vertAlign val="superscript"/>
        <sz val="10"/>
        <color indexed="8"/>
        <rFont val="Montserrat"/>
        <family val="0"/>
      </rPr>
      <t>2/</t>
    </r>
  </si>
  <si>
    <r>
      <t xml:space="preserve">Uso del aplicativo "Mis Cuentas" </t>
    </r>
    <r>
      <rPr>
        <b/>
        <vertAlign val="superscript"/>
        <sz val="10"/>
        <color indexed="8"/>
        <rFont val="Montserrat"/>
        <family val="0"/>
      </rPr>
      <t>3/</t>
    </r>
  </si>
  <si>
    <t>*Corresponde a obligaciones del Fideicomiso, indemnización constitucional, salarios caídos y accesorios.</t>
  </si>
  <si>
    <r>
      <t xml:space="preserve">Otros gastos </t>
    </r>
    <r>
      <rPr>
        <sz val="9"/>
        <color indexed="8"/>
        <rFont val="Montserrat"/>
        <family val="0"/>
      </rPr>
      <t>*</t>
    </r>
  </si>
  <si>
    <t>&gt;500.0</t>
  </si>
  <si>
    <t>* Honorarios fiduciarios, obligaciones del Fideicomiso, indemnización constitucional, salarios caídos y accesorios.</t>
  </si>
  <si>
    <t>Saldo final al 31 de diciembre de 2018 vs obligaciones contractuales es de 1.93</t>
  </si>
  <si>
    <t>Saldo final al 31 de diciembre 2018 vs obligaciones contractuales es de 3.25</t>
  </si>
  <si>
    <r>
      <t xml:space="preserve">Mayor detalle de la </t>
    </r>
    <r>
      <rPr>
        <b/>
        <sz val="7"/>
        <color indexed="8"/>
        <rFont val="Soberana Sans"/>
        <family val="3"/>
      </rPr>
      <t>información de ingresos</t>
    </r>
    <r>
      <rPr>
        <sz val="7"/>
        <color indexed="8"/>
        <rFont val="Soberana Sans"/>
        <family val="3"/>
      </rPr>
      <t xml:space="preserve"> puede ser consultada en la siguiente liga:</t>
    </r>
  </si>
  <si>
    <t>http://presto.hacienda.gob.mx/EstoporLayout/estadisticas.jsp</t>
  </si>
  <si>
    <r>
      <t xml:space="preserve">Mayor detalle de la </t>
    </r>
    <r>
      <rPr>
        <b/>
        <sz val="7"/>
        <color indexed="8"/>
        <rFont val="Soberana Sans"/>
        <family val="3"/>
      </rPr>
      <t>información de gestión</t>
    </r>
    <r>
      <rPr>
        <sz val="7"/>
        <color indexed="8"/>
        <rFont val="Soberana Sans"/>
        <family val="3"/>
      </rPr>
      <t xml:space="preserve"> puede ser consultada en la siguiente liga:</t>
    </r>
  </si>
  <si>
    <t>http://omawww.sat.gob.mx/cifras_sat/Paginas/inicio.html</t>
  </si>
  <si>
    <t>Enero - diciembre de 2018</t>
  </si>
  <si>
    <t>Programa Anual de Mejora Continua del SAT 2018 (Art. 10 LSAT)</t>
  </si>
  <si>
    <t>Programa Anual de Mejora Continua del SAT 2018 (Art. 21 LSAT)</t>
  </si>
  <si>
    <t>3/ Contribuyentes fiscalizados son todos aquellos que fueron sujetos a revisión con motivo de las facultades de comprobación de las áreas fiscalizadoras del SAT en 2017.</t>
  </si>
  <si>
    <t>Recaudación secundaria por actos de fiscalización a otros contribuyentes  2/</t>
  </si>
  <si>
    <t>Recuperación de la cartera de créditos fiscales 3/</t>
  </si>
  <si>
    <t>Juicios ganados por el SAT a otros contribuyentes en sentencias definitivas  4/</t>
  </si>
  <si>
    <r>
      <t>2/</t>
    </r>
    <r>
      <rPr>
        <sz val="10"/>
        <rFont val="Montserrat"/>
        <family val="0"/>
      </rPr>
      <t xml:space="preserve"> No incluye cifras reportadas por la Administración General de Grandes Contribuyentes y considera sólo datos de las administraciones desconcentradas de la AGAFF.</t>
    </r>
  </si>
  <si>
    <r>
      <t>3/</t>
    </r>
    <r>
      <rPr>
        <sz val="10"/>
        <rFont val="Montserrat"/>
        <family val="0"/>
      </rPr>
      <t xml:space="preserve"> El avance considera 879.4 millones de pesos de pagos de ejercicios anteriores a 2018.</t>
    </r>
  </si>
  <si>
    <r>
      <t xml:space="preserve">4/ </t>
    </r>
    <r>
      <rPr>
        <sz val="10"/>
        <rFont val="Montserrat"/>
        <family val="0"/>
      </rPr>
      <t>Primera y segunda instancias; no incluye grandes contribuyentes.</t>
    </r>
  </si>
  <si>
    <t>Enero-diciembre, 2018</t>
  </si>
  <si>
    <t>* La recuperación de cartera de créditos considera 879.4 millones de pesos de pagos de ejercicios anteriores a 2018.</t>
  </si>
  <si>
    <t>2011-2018</t>
  </si>
  <si>
    <t>Enero-diciembre 2017-2018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</si>
</sst>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p_t_a_-;\-* #,##0.00\ _p_t_a_-;_-* &quot;-&quot;??\ _p_t_a_-;_-@_-"/>
    <numFmt numFmtId="165" formatCode="#,##0.0"/>
    <numFmt numFmtId="166" formatCode="0.0%"/>
    <numFmt numFmtId="167" formatCode="_-[$€-2]* #,##0.00_-;\-[$€-2]* #,##0.00_-;_-[$€-2]* &quot;-&quot;??_-"/>
    <numFmt numFmtId="168" formatCode="_-* #,##0\ _$_-;\-* #,##0\ _$_-;_-* &quot;-&quot;\ _$_-;_-@_-"/>
    <numFmt numFmtId="169" formatCode="_-* #,##0\ _$_-;\-* #,##0\ _$_-;_-* &quot;-&quot;??\ _$_-;_-@_-"/>
    <numFmt numFmtId="170" formatCode="_(* #,##0.00_);_(* \(#,##0.00\);_(* &quot;-&quot;??_);_(@_)"/>
    <numFmt numFmtId="171" formatCode="_-* #,##0.00\ _€_-;\-* #,##0.00\ _€_-;_-* &quot;-&quot;??\ _€_-;_-@_-"/>
    <numFmt numFmtId="172" formatCode="_-* #,##0.00\ _$_-;\-* #,##0.00\ _$_-;_-* &quot;-&quot;??\ _$_-;_-@_-"/>
    <numFmt numFmtId="173" formatCode="General_)"/>
    <numFmt numFmtId="174" formatCode="0.0"/>
    <numFmt numFmtId="175" formatCode="#,##0;[Red]#,##0"/>
    <numFmt numFmtId="176" formatCode="0.0;[Red]0.0"/>
    <numFmt numFmtId="177" formatCode="#,##0.00;[Red]#,##0.00"/>
    <numFmt numFmtId="178" formatCode="0.000"/>
    <numFmt numFmtId="179" formatCode="_-* #,##0_-;\-* #,##0_-;_-* &quot;-&quot;??_-;_-@_-"/>
    <numFmt numFmtId="180" formatCode="_-* #,##0.000_-;\-* #,##0.000_-;_-* &quot;-&quot;??_-;_-@_-"/>
    <numFmt numFmtId="181" formatCode="&quot;$&quot;#,##0"/>
    <numFmt numFmtId="182" formatCode="_-* #,##0.0_-;\-* #,##0.0_-;_-* &quot;-&quot;??_-;_-@_-"/>
    <numFmt numFmtId="183" formatCode="#,##0.000"/>
    <numFmt numFmtId="184" formatCode="_-[$€]* #,##0.00_-;\-[$€]* #,##0.00_-;_-[$€]* &quot;-&quot;??_-;_-@_-"/>
    <numFmt numFmtId="185" formatCode="_(* #,##0_);_(* \(#,##0\);_(* &quot;-&quot;??_);_(@_)"/>
    <numFmt numFmtId="186" formatCode="0.00000000"/>
    <numFmt numFmtId="187" formatCode="0.00000"/>
    <numFmt numFmtId="188" formatCode="0.000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0.0000000"/>
    <numFmt numFmtId="196" formatCode="0.000000"/>
    <numFmt numFmtId="197" formatCode="#,##0.0,,"/>
  </numFmts>
  <fonts count="12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1"/>
      <name val="Calibri"/>
      <family val="2"/>
    </font>
    <font>
      <sz val="10"/>
      <name val="Courier"/>
      <family val="3"/>
    </font>
    <font>
      <sz val="10"/>
      <name val="Soberana Sans"/>
      <family val="3"/>
    </font>
    <font>
      <u val="single"/>
      <sz val="12"/>
      <name val="Soberana Sans"/>
      <family val="3"/>
    </font>
    <font>
      <sz val="11"/>
      <name val="Soberana Sans"/>
      <family val="3"/>
    </font>
    <font>
      <sz val="9"/>
      <name val="Calibri"/>
      <family val="2"/>
    </font>
    <font>
      <u val="single"/>
      <sz val="11"/>
      <color indexed="12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u val="single"/>
      <sz val="12"/>
      <name val="Montserrat"/>
      <family val="0"/>
    </font>
    <font>
      <sz val="9"/>
      <name val="Montserrat"/>
      <family val="0"/>
    </font>
    <font>
      <b/>
      <sz val="9"/>
      <name val="Montserrat"/>
      <family val="0"/>
    </font>
    <font>
      <u val="single"/>
      <sz val="9"/>
      <name val="Montserrat"/>
      <family val="0"/>
    </font>
    <font>
      <sz val="10"/>
      <name val="Montserrat"/>
      <family val="0"/>
    </font>
    <font>
      <b/>
      <sz val="10"/>
      <name val="Montserrat"/>
      <family val="0"/>
    </font>
    <font>
      <b/>
      <vertAlign val="subscript"/>
      <sz val="9"/>
      <name val="Montserrat"/>
      <family val="0"/>
    </font>
    <font>
      <vertAlign val="subscript"/>
      <sz val="9"/>
      <name val="Montserrat"/>
      <family val="0"/>
    </font>
    <font>
      <sz val="18"/>
      <name val="Montserrat"/>
      <family val="0"/>
    </font>
    <font>
      <sz val="15"/>
      <name val="Montserrat"/>
      <family val="0"/>
    </font>
    <font>
      <sz val="11"/>
      <name val="Montserrat"/>
      <family val="0"/>
    </font>
    <font>
      <sz val="10"/>
      <color indexed="8"/>
      <name val="Montserrat"/>
      <family val="0"/>
    </font>
    <font>
      <sz val="12"/>
      <name val="Montserrat"/>
      <family val="0"/>
    </font>
    <font>
      <sz val="8"/>
      <name val="Montserrat"/>
      <family val="0"/>
    </font>
    <font>
      <b/>
      <sz val="8"/>
      <color indexed="8"/>
      <name val="Montserrat"/>
      <family val="0"/>
    </font>
    <font>
      <b/>
      <sz val="11"/>
      <name val="Montserrat"/>
      <family val="0"/>
    </font>
    <font>
      <u val="single"/>
      <sz val="10"/>
      <name val="Montserrat"/>
      <family val="0"/>
    </font>
    <font>
      <b/>
      <vertAlign val="superscript"/>
      <sz val="10"/>
      <color indexed="8"/>
      <name val="Montserrat"/>
      <family val="0"/>
    </font>
    <font>
      <b/>
      <sz val="12"/>
      <name val="Montserrat"/>
      <family val="0"/>
    </font>
    <font>
      <sz val="7"/>
      <name val="Montserrat"/>
      <family val="0"/>
    </font>
    <font>
      <b/>
      <sz val="7"/>
      <name val="Montserrat"/>
      <family val="0"/>
    </font>
    <font>
      <sz val="9"/>
      <color indexed="8"/>
      <name val="Montserrat"/>
      <family val="0"/>
    </font>
    <font>
      <b/>
      <sz val="7"/>
      <color indexed="8"/>
      <name val="Soberana Sans"/>
      <family val="3"/>
    </font>
    <font>
      <sz val="7"/>
      <color indexed="8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95"/>
      <color indexed="12"/>
      <name val="Calibri"/>
      <family val="2"/>
    </font>
    <font>
      <u val="single"/>
      <sz val="8.8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8"/>
      <name val="Constantia"/>
      <family val="2"/>
    </font>
    <font>
      <sz val="11"/>
      <color indexed="60"/>
      <name val="Calibri"/>
      <family val="2"/>
    </font>
    <font>
      <sz val="10"/>
      <color indexed="8"/>
      <name val="Constantia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Soberana Sans"/>
      <family val="3"/>
    </font>
    <font>
      <b/>
      <sz val="9"/>
      <color indexed="8"/>
      <name val="Montserrat"/>
      <family val="0"/>
    </font>
    <font>
      <sz val="11"/>
      <color indexed="8"/>
      <name val="Montserrat"/>
      <family val="0"/>
    </font>
    <font>
      <b/>
      <sz val="10"/>
      <color indexed="9"/>
      <name val="Montserrat"/>
      <family val="0"/>
    </font>
    <font>
      <sz val="10"/>
      <color indexed="9"/>
      <name val="Montserrat"/>
      <family val="0"/>
    </font>
    <font>
      <b/>
      <sz val="10"/>
      <color indexed="8"/>
      <name val="Montserrat"/>
      <family val="0"/>
    </font>
    <font>
      <b/>
      <sz val="10"/>
      <color indexed="8"/>
      <name val="Soberana Sans"/>
      <family val="3"/>
    </font>
    <font>
      <sz val="10"/>
      <color indexed="63"/>
      <name val="Montserrat"/>
      <family val="0"/>
    </font>
    <font>
      <sz val="10"/>
      <color indexed="10"/>
      <name val="Montserrat"/>
      <family val="0"/>
    </font>
    <font>
      <sz val="9"/>
      <color indexed="9"/>
      <name val="Montserrat"/>
      <family val="0"/>
    </font>
    <font>
      <b/>
      <sz val="10"/>
      <color indexed="63"/>
      <name val="Montserrat"/>
      <family val="0"/>
    </font>
    <font>
      <sz val="7"/>
      <color indexed="8"/>
      <name val="Montserrat"/>
      <family val="0"/>
    </font>
    <font>
      <u val="single"/>
      <sz val="7"/>
      <color indexed="12"/>
      <name val="Montserrat"/>
      <family val="0"/>
    </font>
    <font>
      <b/>
      <sz val="9"/>
      <color indexed="63"/>
      <name val="Montserrat"/>
      <family val="0"/>
    </font>
    <font>
      <b/>
      <sz val="7"/>
      <color indexed="8"/>
      <name val="Montserra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95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u val="single"/>
      <sz val="8.8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theme="1"/>
      <name val="Constantia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sz val="10"/>
      <color theme="1"/>
      <name val="Constantia"/>
      <family val="2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Soberana Sans"/>
      <family val="3"/>
    </font>
    <font>
      <sz val="9"/>
      <color theme="1"/>
      <name val="Montserrat"/>
      <family val="0"/>
    </font>
    <font>
      <b/>
      <sz val="9"/>
      <color theme="1"/>
      <name val="Montserrat"/>
      <family val="0"/>
    </font>
    <font>
      <sz val="11"/>
      <color theme="1"/>
      <name val="Montserrat"/>
      <family val="0"/>
    </font>
    <font>
      <sz val="10"/>
      <color theme="1"/>
      <name val="Montserrat"/>
      <family val="0"/>
    </font>
    <font>
      <b/>
      <sz val="10"/>
      <color theme="0"/>
      <name val="Montserrat"/>
      <family val="0"/>
    </font>
    <font>
      <sz val="10"/>
      <color theme="0"/>
      <name val="Montserrat"/>
      <family val="0"/>
    </font>
    <font>
      <b/>
      <sz val="10"/>
      <color theme="1"/>
      <name val="Montserrat"/>
      <family val="0"/>
    </font>
    <font>
      <sz val="9"/>
      <color rgb="FF000000"/>
      <name val="Montserrat"/>
      <family val="0"/>
    </font>
    <font>
      <b/>
      <sz val="10"/>
      <color theme="1"/>
      <name val="Soberana Sans"/>
      <family val="3"/>
    </font>
    <font>
      <sz val="10"/>
      <color theme="1" tint="0.34999001026153564"/>
      <name val="Montserrat"/>
      <family val="0"/>
    </font>
    <font>
      <b/>
      <sz val="10"/>
      <color rgb="FF000000"/>
      <name val="Montserrat"/>
      <family val="0"/>
    </font>
    <font>
      <sz val="10"/>
      <color rgb="FF000000"/>
      <name val="Montserrat"/>
      <family val="0"/>
    </font>
    <font>
      <sz val="10"/>
      <color rgb="FFFF0000"/>
      <name val="Montserrat"/>
      <family val="0"/>
    </font>
    <font>
      <sz val="9"/>
      <color theme="0"/>
      <name val="Montserrat"/>
      <family val="0"/>
    </font>
    <font>
      <b/>
      <sz val="10"/>
      <color theme="1" tint="0.34999001026153564"/>
      <name val="Montserrat"/>
      <family val="0"/>
    </font>
    <font>
      <sz val="7"/>
      <color theme="1"/>
      <name val="Montserrat"/>
      <family val="0"/>
    </font>
    <font>
      <u val="single"/>
      <sz val="7"/>
      <color theme="10"/>
      <name val="Montserrat"/>
      <family val="0"/>
    </font>
    <font>
      <sz val="7"/>
      <color theme="1"/>
      <name val="Soberana Sans"/>
      <family val="3"/>
    </font>
    <font>
      <b/>
      <sz val="9"/>
      <color theme="1" tint="0.34999001026153564"/>
      <name val="Montserrat"/>
      <family val="0"/>
    </font>
    <font>
      <b/>
      <sz val="7"/>
      <color rgb="FF000000"/>
      <name val="Montserra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4C1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/>
      <top style="thin"/>
      <bottom/>
    </border>
    <border>
      <left/>
      <right style="thin"/>
      <top/>
      <bottom style="thin"/>
    </border>
  </borders>
  <cellStyleXfs count="8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6" fillId="0" borderId="0">
      <alignment/>
      <protection/>
    </xf>
    <xf numFmtId="0" fontId="2" fillId="0" borderId="0">
      <alignment/>
      <protection/>
    </xf>
    <xf numFmtId="173" fontId="6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20" borderId="0" applyNumberFormat="0" applyBorder="0" applyAlignment="0" applyProtection="0"/>
    <xf numFmtId="0" fontId="77" fillId="21" borderId="1" applyNumberFormat="0" applyAlignment="0" applyProtection="0"/>
    <xf numFmtId="0" fontId="78" fillId="22" borderId="2" applyNumberFormat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0" applyNumberFormat="0" applyFill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82" fillId="29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167" fontId="2" fillId="0" borderId="0">
      <alignment/>
      <protection/>
    </xf>
    <xf numFmtId="0" fontId="2" fillId="0" borderId="0">
      <alignment/>
      <protection/>
    </xf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67" fontId="8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8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90" fillId="31" borderId="0" applyNumberFormat="0" applyBorder="0" applyAlignment="0" applyProtection="0"/>
    <xf numFmtId="0" fontId="2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167" fontId="0" fillId="0" borderId="0">
      <alignment/>
      <protection/>
    </xf>
    <xf numFmtId="0" fontId="0" fillId="0" borderId="0">
      <alignment/>
      <protection/>
    </xf>
    <xf numFmtId="167" fontId="0" fillId="0" borderId="0">
      <alignment/>
      <protection/>
    </xf>
    <xf numFmtId="0" fontId="0" fillId="0" borderId="0">
      <alignment/>
      <protection/>
    </xf>
    <xf numFmtId="167" fontId="0" fillId="0" borderId="0">
      <alignment/>
      <protection/>
    </xf>
    <xf numFmtId="0" fontId="0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9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9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94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94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94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94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94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94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94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94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94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94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7" fontId="5" fillId="0" borderId="0">
      <alignment/>
      <protection/>
    </xf>
    <xf numFmtId="167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7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7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7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12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5" fillId="21" borderId="6" applyNumberFormat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7" applyNumberFormat="0" applyFill="0" applyAlignment="0" applyProtection="0"/>
    <xf numFmtId="0" fontId="81" fillId="0" borderId="8" applyNumberFormat="0" applyFill="0" applyAlignment="0" applyProtection="0"/>
    <xf numFmtId="0" fontId="100" fillId="0" borderId="9" applyNumberFormat="0" applyFill="0" applyAlignment="0" applyProtection="0"/>
  </cellStyleXfs>
  <cellXfs count="441">
    <xf numFmtId="0" fontId="0" fillId="0" borderId="0" xfId="0" applyFont="1" applyAlignment="1">
      <alignment/>
    </xf>
    <xf numFmtId="0" fontId="8" fillId="33" borderId="0" xfId="119" applyFont="1" applyFill="1" applyBorder="1" applyAlignment="1" applyProtection="1">
      <alignment vertical="center"/>
      <protection/>
    </xf>
    <xf numFmtId="0" fontId="7" fillId="33" borderId="0" xfId="439" applyFont="1" applyFill="1" applyBorder="1" applyAlignment="1">
      <alignment vertical="center"/>
      <protection/>
    </xf>
    <xf numFmtId="0" fontId="9" fillId="33" borderId="0" xfId="0" applyFont="1" applyFill="1" applyBorder="1" applyAlignment="1">
      <alignment vertical="center"/>
    </xf>
    <xf numFmtId="0" fontId="101" fillId="0" borderId="0" xfId="0" applyFont="1" applyAlignment="1">
      <alignment/>
    </xf>
    <xf numFmtId="0" fontId="101" fillId="0" borderId="0" xfId="0" applyFont="1" applyBorder="1" applyAlignment="1">
      <alignment/>
    </xf>
    <xf numFmtId="174" fontId="101" fillId="0" borderId="0" xfId="0" applyNumberFormat="1" applyFont="1" applyBorder="1" applyAlignment="1">
      <alignment horizontal="center" vertical="center"/>
    </xf>
    <xf numFmtId="174" fontId="101" fillId="0" borderId="0" xfId="0" applyNumberFormat="1" applyFont="1" applyAlignment="1">
      <alignment/>
    </xf>
    <xf numFmtId="174" fontId="101" fillId="0" borderId="0" xfId="0" applyNumberFormat="1" applyFont="1" applyAlignment="1">
      <alignment horizontal="center"/>
    </xf>
    <xf numFmtId="0" fontId="14" fillId="33" borderId="0" xfId="119" applyFont="1" applyFill="1" applyBorder="1" applyAlignment="1" applyProtection="1">
      <alignment vertical="center"/>
      <protection/>
    </xf>
    <xf numFmtId="0" fontId="15" fillId="33" borderId="0" xfId="0" applyFont="1" applyFill="1" applyAlignment="1">
      <alignment vertical="center"/>
    </xf>
    <xf numFmtId="0" fontId="102" fillId="0" borderId="0" xfId="0" applyFont="1" applyAlignment="1">
      <alignment vertical="center"/>
    </xf>
    <xf numFmtId="0" fontId="15" fillId="33" borderId="0" xfId="439" applyFont="1" applyFill="1" applyAlignment="1">
      <alignment vertical="center"/>
      <protection/>
    </xf>
    <xf numFmtId="0" fontId="103" fillId="0" borderId="0" xfId="0" applyFont="1" applyAlignment="1">
      <alignment vertical="center"/>
    </xf>
    <xf numFmtId="0" fontId="103" fillId="34" borderId="0" xfId="0" applyFont="1" applyFill="1" applyAlignment="1">
      <alignment horizontal="center" vertical="center" wrapText="1"/>
    </xf>
    <xf numFmtId="17" fontId="103" fillId="34" borderId="0" xfId="0" applyNumberFormat="1" applyFont="1" applyFill="1" applyAlignment="1" quotePrefix="1">
      <alignment horizontal="center" vertical="center" wrapText="1"/>
    </xf>
    <xf numFmtId="165" fontId="103" fillId="0" borderId="0" xfId="0" applyNumberFormat="1" applyFont="1" applyAlignment="1">
      <alignment horizontal="right" vertical="center"/>
    </xf>
    <xf numFmtId="165" fontId="103" fillId="0" borderId="0" xfId="0" applyNumberFormat="1" applyFont="1" applyAlignment="1">
      <alignment horizontal="center" vertical="center"/>
    </xf>
    <xf numFmtId="3" fontId="103" fillId="0" borderId="0" xfId="0" applyNumberFormat="1" applyFont="1" applyAlignment="1">
      <alignment vertical="center"/>
    </xf>
    <xf numFmtId="0" fontId="102" fillId="0" borderId="0" xfId="0" applyFont="1" applyAlignment="1">
      <alignment horizontal="left" vertical="center" indent="1"/>
    </xf>
    <xf numFmtId="165" fontId="102" fillId="0" borderId="0" xfId="0" applyNumberFormat="1" applyFont="1" applyAlignment="1">
      <alignment horizontal="right"/>
    </xf>
    <xf numFmtId="165" fontId="102" fillId="0" borderId="0" xfId="0" applyNumberFormat="1" applyFont="1" applyAlignment="1">
      <alignment horizontal="center" vertical="center"/>
    </xf>
    <xf numFmtId="4" fontId="102" fillId="0" borderId="0" xfId="0" applyNumberFormat="1" applyFont="1" applyAlignment="1">
      <alignment horizontal="center" vertical="center"/>
    </xf>
    <xf numFmtId="3" fontId="102" fillId="0" borderId="0" xfId="0" applyNumberFormat="1" applyFont="1" applyAlignment="1">
      <alignment vertical="center"/>
    </xf>
    <xf numFmtId="3" fontId="102" fillId="0" borderId="0" xfId="0" applyNumberFormat="1" applyFont="1" applyAlignment="1">
      <alignment horizontal="center" vertical="center"/>
    </xf>
    <xf numFmtId="4" fontId="103" fillId="0" borderId="0" xfId="0" applyNumberFormat="1" applyFont="1" applyAlignment="1">
      <alignment horizontal="right"/>
    </xf>
    <xf numFmtId="0" fontId="103" fillId="0" borderId="10" xfId="0" applyFont="1" applyBorder="1" applyAlignment="1">
      <alignment vertical="center"/>
    </xf>
    <xf numFmtId="165" fontId="103" fillId="0" borderId="10" xfId="0" applyNumberFormat="1" applyFont="1" applyBorder="1" applyAlignment="1">
      <alignment horizontal="right" vertical="center"/>
    </xf>
    <xf numFmtId="165" fontId="103" fillId="0" borderId="10" xfId="0" applyNumberFormat="1" applyFont="1" applyBorder="1" applyAlignment="1">
      <alignment horizontal="center" vertical="center"/>
    </xf>
    <xf numFmtId="174" fontId="103" fillId="0" borderId="0" xfId="0" applyNumberFormat="1" applyFont="1" applyAlignment="1">
      <alignment horizontal="center" vertical="center"/>
    </xf>
    <xf numFmtId="174" fontId="102" fillId="0" borderId="0" xfId="0" applyNumberFormat="1" applyFont="1" applyAlignment="1">
      <alignment horizontal="center" vertical="center"/>
    </xf>
    <xf numFmtId="0" fontId="102" fillId="0" borderId="0" xfId="0" applyFont="1" applyBorder="1" applyAlignment="1">
      <alignment horizontal="left" vertical="center" indent="1"/>
    </xf>
    <xf numFmtId="165" fontId="102" fillId="0" borderId="0" xfId="0" applyNumberFormat="1" applyFont="1" applyBorder="1" applyAlignment="1">
      <alignment horizontal="right"/>
    </xf>
    <xf numFmtId="174" fontId="103" fillId="0" borderId="10" xfId="0" applyNumberFormat="1" applyFont="1" applyBorder="1" applyAlignment="1">
      <alignment horizontal="center" vertical="center"/>
    </xf>
    <xf numFmtId="3" fontId="103" fillId="0" borderId="0" xfId="0" applyNumberFormat="1" applyFont="1" applyAlignment="1">
      <alignment horizontal="left" vertical="center"/>
    </xf>
    <xf numFmtId="165" fontId="102" fillId="0" borderId="0" xfId="0" applyNumberFormat="1" applyFont="1" applyAlignment="1">
      <alignment horizontal="right" vertical="center"/>
    </xf>
    <xf numFmtId="181" fontId="102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03" fillId="34" borderId="0" xfId="350" applyFont="1" applyFill="1" applyAlignment="1">
      <alignment horizontal="center" vertical="center" wrapText="1"/>
      <protection/>
    </xf>
    <xf numFmtId="165" fontId="102" fillId="0" borderId="0" xfId="421" applyNumberFormat="1" applyFont="1" applyAlignment="1">
      <alignment horizontal="right"/>
      <protection/>
    </xf>
    <xf numFmtId="165" fontId="102" fillId="0" borderId="0" xfId="421" applyNumberFormat="1" applyFont="1" applyAlignment="1">
      <alignment horizontal="center"/>
      <protection/>
    </xf>
    <xf numFmtId="4" fontId="103" fillId="0" borderId="0" xfId="421" applyNumberFormat="1" applyFont="1" applyAlignment="1">
      <alignment horizontal="right"/>
      <protection/>
    </xf>
    <xf numFmtId="165" fontId="103" fillId="0" borderId="0" xfId="421" applyNumberFormat="1" applyFont="1" applyAlignment="1">
      <alignment horizontal="center"/>
      <protection/>
    </xf>
    <xf numFmtId="0" fontId="102" fillId="0" borderId="11" xfId="0" applyFont="1" applyBorder="1" applyAlignment="1">
      <alignment vertical="center"/>
    </xf>
    <xf numFmtId="3" fontId="102" fillId="0" borderId="11" xfId="0" applyNumberFormat="1" applyFont="1" applyBorder="1" applyAlignment="1">
      <alignment vertical="center"/>
    </xf>
    <xf numFmtId="165" fontId="103" fillId="0" borderId="0" xfId="421" applyNumberFormat="1" applyFont="1" applyAlignment="1">
      <alignment horizontal="right"/>
      <protection/>
    </xf>
    <xf numFmtId="181" fontId="102" fillId="0" borderId="11" xfId="0" applyNumberFormat="1" applyFont="1" applyBorder="1" applyAlignment="1">
      <alignment vertical="center"/>
    </xf>
    <xf numFmtId="0" fontId="18" fillId="33" borderId="0" xfId="384" applyFont="1" applyFill="1" applyBorder="1" applyAlignment="1">
      <alignment horizontal="left" vertical="center"/>
      <protection/>
    </xf>
    <xf numFmtId="0" fontId="18" fillId="33" borderId="0" xfId="384" applyFont="1" applyFill="1" applyBorder="1" applyAlignment="1">
      <alignment horizontal="center" vertical="center"/>
      <protection/>
    </xf>
    <xf numFmtId="0" fontId="18" fillId="33" borderId="0" xfId="384" applyFont="1" applyFill="1" applyBorder="1">
      <alignment/>
      <protection/>
    </xf>
    <xf numFmtId="0" fontId="18" fillId="33" borderId="0" xfId="384" applyFont="1" applyFill="1" applyBorder="1" applyAlignment="1">
      <alignment vertical="center"/>
      <protection/>
    </xf>
    <xf numFmtId="0" fontId="18" fillId="33" borderId="0" xfId="384" applyFont="1" applyFill="1" applyAlignment="1">
      <alignment horizontal="centerContinuous" vertical="center"/>
      <protection/>
    </xf>
    <xf numFmtId="0" fontId="18" fillId="33" borderId="0" xfId="384" applyFont="1" applyFill="1" applyBorder="1" applyAlignment="1">
      <alignment horizontal="centerContinuous" vertical="center"/>
      <protection/>
    </xf>
    <xf numFmtId="9" fontId="18" fillId="33" borderId="0" xfId="771" applyFont="1" applyFill="1" applyBorder="1" applyAlignment="1">
      <alignment horizontal="center" vertical="center"/>
    </xf>
    <xf numFmtId="0" fontId="15" fillId="33" borderId="0" xfId="439" applyFont="1" applyFill="1" applyBorder="1" applyAlignment="1">
      <alignment horizontal="left" vertical="center" wrapText="1"/>
      <protection/>
    </xf>
    <xf numFmtId="0" fontId="15" fillId="33" borderId="0" xfId="439" applyFont="1" applyFill="1" applyBorder="1" applyAlignment="1">
      <alignment horizontal="center" vertical="center" wrapText="1"/>
      <protection/>
    </xf>
    <xf numFmtId="3" fontId="15" fillId="33" borderId="0" xfId="439" applyNumberFormat="1" applyFont="1" applyFill="1" applyBorder="1" applyAlignment="1">
      <alignment horizontal="center" vertical="center" wrapText="1"/>
      <protection/>
    </xf>
    <xf numFmtId="4" fontId="15" fillId="33" borderId="0" xfId="439" applyNumberFormat="1" applyFont="1" applyFill="1" applyBorder="1" applyAlignment="1">
      <alignment horizontal="center" vertical="center" wrapText="1"/>
      <protection/>
    </xf>
    <xf numFmtId="165" fontId="15" fillId="33" borderId="0" xfId="439" applyNumberFormat="1" applyFont="1" applyFill="1" applyBorder="1" applyAlignment="1">
      <alignment horizontal="center" vertical="center" wrapText="1"/>
      <protection/>
    </xf>
    <xf numFmtId="165" fontId="18" fillId="33" borderId="0" xfId="346" applyNumberFormat="1" applyFont="1" applyFill="1" applyBorder="1" applyAlignment="1">
      <alignment horizontal="right" vertical="center" wrapText="1"/>
    </xf>
    <xf numFmtId="43" fontId="18" fillId="33" borderId="0" xfId="335" applyFont="1" applyFill="1" applyBorder="1" applyAlignment="1">
      <alignment/>
    </xf>
    <xf numFmtId="9" fontId="19" fillId="33" borderId="0" xfId="771" applyFont="1" applyFill="1" applyBorder="1" applyAlignment="1">
      <alignment/>
    </xf>
    <xf numFmtId="43" fontId="18" fillId="33" borderId="0" xfId="335" applyFont="1" applyFill="1" applyBorder="1" applyAlignment="1">
      <alignment horizontal="center" vertical="center"/>
    </xf>
    <xf numFmtId="0" fontId="19" fillId="33" borderId="0" xfId="384" applyFont="1" applyFill="1" applyBorder="1">
      <alignment/>
      <protection/>
    </xf>
    <xf numFmtId="3" fontId="18" fillId="33" borderId="0" xfId="384" applyNumberFormat="1" applyFont="1" applyFill="1" applyBorder="1" applyAlignment="1">
      <alignment horizontal="center" vertical="center"/>
      <protection/>
    </xf>
    <xf numFmtId="0" fontId="16" fillId="0" borderId="0" xfId="385" applyFont="1" applyFill="1" applyBorder="1" applyAlignment="1">
      <alignment horizontal="left" vertical="center" wrapText="1"/>
      <protection/>
    </xf>
    <xf numFmtId="0" fontId="18" fillId="33" borderId="0" xfId="384" applyFont="1" applyFill="1" applyAlignment="1">
      <alignment vertical="center"/>
      <protection/>
    </xf>
    <xf numFmtId="165" fontId="18" fillId="33" borderId="0" xfId="384" applyNumberFormat="1" applyFont="1" applyFill="1" applyBorder="1" applyAlignment="1">
      <alignment vertical="center"/>
      <protection/>
    </xf>
    <xf numFmtId="3" fontId="18" fillId="33" borderId="0" xfId="384" applyNumberFormat="1" applyFont="1" applyFill="1" applyBorder="1">
      <alignment/>
      <protection/>
    </xf>
    <xf numFmtId="179" fontId="15" fillId="0" borderId="0" xfId="335" applyNumberFormat="1" applyFont="1" applyFill="1" applyBorder="1" applyAlignment="1">
      <alignment horizontal="left" vertical="center" wrapText="1"/>
    </xf>
    <xf numFmtId="0" fontId="19" fillId="33" borderId="0" xfId="384" applyFont="1" applyFill="1" applyBorder="1" applyAlignment="1">
      <alignment horizontal="left" vertical="center" wrapText="1"/>
      <protection/>
    </xf>
    <xf numFmtId="0" fontId="15" fillId="0" borderId="0" xfId="385" applyFont="1" applyAlignment="1">
      <alignment vertical="center"/>
      <protection/>
    </xf>
    <xf numFmtId="0" fontId="15" fillId="33" borderId="0" xfId="439" applyFont="1" applyFill="1" applyBorder="1" applyAlignment="1">
      <alignment vertical="center" wrapText="1"/>
      <protection/>
    </xf>
    <xf numFmtId="0" fontId="18" fillId="33" borderId="0" xfId="384" applyFont="1" applyFill="1" applyAlignment="1">
      <alignment horizontal="left" vertical="center"/>
      <protection/>
    </xf>
    <xf numFmtId="0" fontId="18" fillId="33" borderId="0" xfId="384" applyFont="1" applyFill="1" applyAlignment="1">
      <alignment horizontal="center" vertical="center"/>
      <protection/>
    </xf>
    <xf numFmtId="0" fontId="18" fillId="0" borderId="0" xfId="384" applyFont="1" applyFill="1" applyBorder="1" applyAlignment="1">
      <alignment vertical="center"/>
      <protection/>
    </xf>
    <xf numFmtId="0" fontId="15" fillId="33" borderId="0" xfId="0" applyFont="1" applyFill="1" applyAlignment="1">
      <alignment/>
    </xf>
    <xf numFmtId="0" fontId="18" fillId="33" borderId="0" xfId="384" applyFont="1" applyFill="1">
      <alignment/>
      <protection/>
    </xf>
    <xf numFmtId="0" fontId="18" fillId="33" borderId="0" xfId="384" applyFont="1" applyFill="1" applyAlignment="1">
      <alignment horizontal="center"/>
      <protection/>
    </xf>
    <xf numFmtId="4" fontId="22" fillId="0" borderId="0" xfId="782" applyNumberFormat="1" applyFont="1" applyFill="1" applyBorder="1" applyAlignment="1">
      <alignment horizontal="center" vertical="center" wrapText="1"/>
    </xf>
    <xf numFmtId="165" fontId="22" fillId="0" borderId="0" xfId="782" applyNumberFormat="1" applyFont="1" applyFill="1" applyBorder="1" applyAlignment="1">
      <alignment horizontal="center" vertical="center" wrapText="1"/>
    </xf>
    <xf numFmtId="0" fontId="23" fillId="0" borderId="0" xfId="385" applyFont="1" applyFill="1" applyBorder="1" applyAlignment="1">
      <alignment horizontal="left" vertical="center" wrapText="1"/>
      <protection/>
    </xf>
    <xf numFmtId="165" fontId="23" fillId="0" borderId="0" xfId="385" applyNumberFormat="1" applyFont="1" applyFill="1" applyBorder="1" applyAlignment="1">
      <alignment horizontal="left" vertical="center" wrapText="1"/>
      <protection/>
    </xf>
    <xf numFmtId="0" fontId="17" fillId="33" borderId="0" xfId="384" applyFont="1" applyFill="1">
      <alignment/>
      <protection/>
    </xf>
    <xf numFmtId="0" fontId="16" fillId="34" borderId="0" xfId="439" applyFont="1" applyFill="1" applyBorder="1" applyAlignment="1">
      <alignment horizontal="center" vertical="center" wrapText="1"/>
      <protection/>
    </xf>
    <xf numFmtId="43" fontId="18" fillId="33" borderId="0" xfId="335" applyFont="1" applyFill="1" applyBorder="1" applyAlignment="1">
      <alignment vertical="center"/>
    </xf>
    <xf numFmtId="9" fontId="19" fillId="33" borderId="0" xfId="771" applyFont="1" applyFill="1" applyBorder="1" applyAlignment="1">
      <alignment vertical="center"/>
    </xf>
    <xf numFmtId="0" fontId="104" fillId="0" borderId="0" xfId="0" applyFont="1" applyAlignment="1">
      <alignment vertical="center"/>
    </xf>
    <xf numFmtId="0" fontId="19" fillId="33" borderId="0" xfId="384" applyFont="1" applyFill="1" applyBorder="1" applyAlignment="1">
      <alignment vertical="center"/>
      <protection/>
    </xf>
    <xf numFmtId="3" fontId="18" fillId="33" borderId="0" xfId="384" applyNumberFormat="1" applyFont="1" applyFill="1" applyBorder="1" applyAlignment="1">
      <alignment vertical="center"/>
      <protection/>
    </xf>
    <xf numFmtId="174" fontId="15" fillId="0" borderId="0" xfId="384" applyNumberFormat="1" applyFont="1" applyFill="1" applyBorder="1" applyAlignment="1">
      <alignment horizontal="center" vertical="center"/>
      <protection/>
    </xf>
    <xf numFmtId="2" fontId="15" fillId="0" borderId="0" xfId="384" applyNumberFormat="1" applyFont="1" applyFill="1" applyBorder="1" applyAlignment="1">
      <alignment horizontal="center" vertical="center"/>
      <protection/>
    </xf>
    <xf numFmtId="0" fontId="15" fillId="0" borderId="0" xfId="384" applyFont="1" applyFill="1" applyBorder="1" applyAlignment="1">
      <alignment horizontal="left" vertical="center" wrapText="1"/>
      <protection/>
    </xf>
    <xf numFmtId="0" fontId="15" fillId="0" borderId="0" xfId="384" applyFont="1" applyFill="1" applyBorder="1" applyAlignment="1">
      <alignment horizontal="center" vertical="center"/>
      <protection/>
    </xf>
    <xf numFmtId="0" fontId="15" fillId="0" borderId="0" xfId="385" applyFont="1" applyFill="1" applyBorder="1" applyAlignment="1">
      <alignment vertical="center"/>
      <protection/>
    </xf>
    <xf numFmtId="2" fontId="18" fillId="33" borderId="0" xfId="384" applyNumberFormat="1" applyFont="1" applyFill="1" applyAlignment="1">
      <alignment horizontal="center" vertical="center"/>
      <protection/>
    </xf>
    <xf numFmtId="174" fontId="18" fillId="33" borderId="0" xfId="384" applyNumberFormat="1" applyFont="1" applyFill="1" applyAlignment="1">
      <alignment horizontal="center" vertical="center"/>
      <protection/>
    </xf>
    <xf numFmtId="179" fontId="18" fillId="0" borderId="0" xfId="335" applyNumberFormat="1" applyFont="1" applyFill="1" applyBorder="1" applyAlignment="1">
      <alignment horizontal="left" vertical="center" wrapText="1"/>
    </xf>
    <xf numFmtId="0" fontId="19" fillId="0" borderId="0" xfId="335" applyNumberFormat="1" applyFont="1" applyFill="1" applyBorder="1" applyAlignment="1">
      <alignment horizontal="left" vertical="center"/>
    </xf>
    <xf numFmtId="0" fontId="18" fillId="0" borderId="0" xfId="385" applyFont="1" applyFill="1" applyBorder="1" applyAlignment="1">
      <alignment vertical="center"/>
      <protection/>
    </xf>
    <xf numFmtId="0" fontId="18" fillId="0" borderId="0" xfId="335" applyNumberFormat="1" applyFont="1" applyFill="1" applyBorder="1" applyAlignment="1">
      <alignment horizontal="left" vertical="center" wrapText="1"/>
    </xf>
    <xf numFmtId="0" fontId="24" fillId="33" borderId="0" xfId="0" applyFont="1" applyFill="1" applyAlignment="1">
      <alignment/>
    </xf>
    <xf numFmtId="0" fontId="104" fillId="0" borderId="0" xfId="0" applyFont="1" applyAlignment="1">
      <alignment/>
    </xf>
    <xf numFmtId="0" fontId="15" fillId="33" borderId="0" xfId="439" applyNumberFormat="1" applyFont="1" applyFill="1" applyBorder="1" applyAlignment="1">
      <alignment horizontal="center" vertical="center" wrapText="1"/>
      <protection/>
    </xf>
    <xf numFmtId="3" fontId="15" fillId="33" borderId="0" xfId="751" applyNumberFormat="1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vertical="center"/>
    </xf>
    <xf numFmtId="175" fontId="24" fillId="33" borderId="0" xfId="0" applyNumberFormat="1" applyFont="1" applyFill="1" applyAlignment="1">
      <alignment/>
    </xf>
    <xf numFmtId="0" fontId="17" fillId="33" borderId="0" xfId="0" applyFont="1" applyFill="1" applyAlignment="1">
      <alignment/>
    </xf>
    <xf numFmtId="0" fontId="105" fillId="0" borderId="0" xfId="0" applyFont="1" applyAlignment="1">
      <alignment/>
    </xf>
    <xf numFmtId="185" fontId="19" fillId="0" borderId="0" xfId="0" applyNumberFormat="1" applyFont="1" applyBorder="1" applyAlignment="1">
      <alignment/>
    </xf>
    <xf numFmtId="185" fontId="18" fillId="0" borderId="0" xfId="0" applyNumberFormat="1" applyFont="1" applyBorder="1" applyAlignment="1">
      <alignment horizontal="left" indent="1"/>
    </xf>
    <xf numFmtId="185" fontId="106" fillId="0" borderId="0" xfId="0" applyNumberFormat="1" applyFont="1" applyBorder="1" applyAlignment="1">
      <alignment/>
    </xf>
    <xf numFmtId="174" fontId="107" fillId="0" borderId="0" xfId="0" applyNumberFormat="1" applyFont="1" applyAlignment="1">
      <alignment/>
    </xf>
    <xf numFmtId="185" fontId="107" fillId="0" borderId="0" xfId="0" applyNumberFormat="1" applyFont="1" applyBorder="1" applyAlignment="1">
      <alignment vertical="center" wrapText="1"/>
    </xf>
    <xf numFmtId="37" fontId="107" fillId="0" borderId="0" xfId="0" applyNumberFormat="1" applyFont="1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0" fontId="24" fillId="33" borderId="0" xfId="0" applyFont="1" applyFill="1" applyAlignment="1">
      <alignment vertical="center"/>
    </xf>
    <xf numFmtId="0" fontId="18" fillId="0" borderId="0" xfId="348" applyFont="1" applyFill="1" applyAlignment="1" applyProtection="1">
      <alignment vertical="center"/>
      <protection locked="0"/>
    </xf>
    <xf numFmtId="0" fontId="18" fillId="0" borderId="0" xfId="348" applyFont="1" applyAlignment="1" applyProtection="1">
      <alignment vertical="center"/>
      <protection locked="0"/>
    </xf>
    <xf numFmtId="0" fontId="108" fillId="0" borderId="0" xfId="348" applyFont="1" applyFill="1" applyAlignment="1">
      <alignment horizontal="center" vertical="center" wrapText="1"/>
      <protection/>
    </xf>
    <xf numFmtId="0" fontId="19" fillId="0" borderId="0" xfId="348" applyFont="1" applyAlignment="1" applyProtection="1">
      <alignment horizontal="center" vertical="center"/>
      <protection locked="0"/>
    </xf>
    <xf numFmtId="3" fontId="18" fillId="0" borderId="0" xfId="348" applyNumberFormat="1" applyFont="1" applyAlignment="1">
      <alignment horizontal="center" vertical="center"/>
      <protection/>
    </xf>
    <xf numFmtId="3" fontId="18" fillId="0" borderId="0" xfId="348" applyNumberFormat="1" applyFont="1" applyFill="1" applyBorder="1" applyAlignment="1" applyProtection="1">
      <alignment horizontal="center" vertical="center"/>
      <protection/>
    </xf>
    <xf numFmtId="3" fontId="18" fillId="0" borderId="0" xfId="348" applyNumberFormat="1" applyFont="1" applyFill="1" applyBorder="1" applyAlignment="1">
      <alignment horizontal="center" vertical="center"/>
      <protection/>
    </xf>
    <xf numFmtId="165" fontId="18" fillId="0" borderId="0" xfId="348" applyNumberFormat="1" applyFont="1" applyAlignment="1" applyProtection="1">
      <alignment horizontal="center" vertical="center"/>
      <protection locked="0"/>
    </xf>
    <xf numFmtId="0" fontId="109" fillId="0" borderId="0" xfId="0" applyFont="1" applyAlignment="1">
      <alignment horizontal="center" vertical="center" readingOrder="1"/>
    </xf>
    <xf numFmtId="0" fontId="18" fillId="0" borderId="0" xfId="348" applyFont="1" applyAlignment="1" applyProtection="1">
      <alignment horizontal="right" vertical="center"/>
      <protection locked="0"/>
    </xf>
    <xf numFmtId="0" fontId="105" fillId="0" borderId="0" xfId="348" applyFont="1">
      <alignment/>
      <protection/>
    </xf>
    <xf numFmtId="0" fontId="108" fillId="34" borderId="0" xfId="348" applyFont="1" applyFill="1" applyAlignment="1">
      <alignment horizontal="center" vertical="center" wrapText="1"/>
      <protection/>
    </xf>
    <xf numFmtId="0" fontId="18" fillId="33" borderId="0" xfId="439" applyFont="1" applyFill="1" applyBorder="1" applyAlignment="1">
      <alignment horizontal="center" vertical="center" wrapText="1"/>
      <protection/>
    </xf>
    <xf numFmtId="1" fontId="18" fillId="33" borderId="0" xfId="439" applyNumberFormat="1" applyFont="1" applyFill="1" applyBorder="1" applyAlignment="1">
      <alignment horizontal="center" vertical="center" wrapText="1"/>
      <protection/>
    </xf>
    <xf numFmtId="1" fontId="18" fillId="33" borderId="0" xfId="751" applyNumberFormat="1" applyFont="1" applyFill="1" applyBorder="1" applyAlignment="1">
      <alignment horizontal="center" vertical="center" wrapText="1"/>
    </xf>
    <xf numFmtId="0" fontId="18" fillId="33" borderId="0" xfId="0" applyFont="1" applyFill="1" applyAlignment="1">
      <alignment/>
    </xf>
    <xf numFmtId="0" fontId="18" fillId="33" borderId="0" xfId="439" applyNumberFormat="1" applyFont="1" applyFill="1" applyBorder="1" applyAlignment="1">
      <alignment horizontal="center" vertical="center" wrapText="1"/>
      <protection/>
    </xf>
    <xf numFmtId="0" fontId="18" fillId="33" borderId="0" xfId="751" applyNumberFormat="1" applyFont="1" applyFill="1" applyBorder="1" applyAlignment="1">
      <alignment horizontal="center" vertical="center" wrapText="1"/>
    </xf>
    <xf numFmtId="0" fontId="18" fillId="0" borderId="0" xfId="439" applyFont="1" applyFill="1" applyBorder="1" applyAlignment="1">
      <alignment horizontal="center" vertical="center" wrapText="1"/>
      <protection/>
    </xf>
    <xf numFmtId="3" fontId="18" fillId="0" borderId="0" xfId="751" applyNumberFormat="1" applyFont="1" applyFill="1" applyBorder="1" applyAlignment="1">
      <alignment horizontal="center" vertical="center" wrapText="1"/>
    </xf>
    <xf numFmtId="0" fontId="18" fillId="0" borderId="0" xfId="751" applyNumberFormat="1" applyFont="1" applyFill="1" applyBorder="1" applyAlignment="1">
      <alignment horizontal="center" vertical="center" wrapText="1"/>
    </xf>
    <xf numFmtId="3" fontId="105" fillId="0" borderId="0" xfId="0" applyNumberFormat="1" applyFont="1" applyFill="1" applyAlignment="1" applyProtection="1">
      <alignment horizontal="center" vertical="center"/>
      <protection/>
    </xf>
    <xf numFmtId="0" fontId="19" fillId="34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vertical="center"/>
    </xf>
    <xf numFmtId="0" fontId="19" fillId="34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2" fontId="105" fillId="0" borderId="0" xfId="0" applyNumberFormat="1" applyFont="1" applyAlignment="1">
      <alignment horizontal="center" vertical="center"/>
    </xf>
    <xf numFmtId="0" fontId="18" fillId="33" borderId="0" xfId="0" applyFont="1" applyFill="1" applyAlignment="1">
      <alignment horizontal="right" vertical="center"/>
    </xf>
    <xf numFmtId="2" fontId="18" fillId="0" borderId="0" xfId="439" applyNumberFormat="1" applyFont="1" applyFill="1" applyBorder="1" applyAlignment="1">
      <alignment horizontal="center" vertical="center" wrapText="1"/>
      <protection/>
    </xf>
    <xf numFmtId="2" fontId="18" fillId="33" borderId="0" xfId="439" applyNumberFormat="1" applyFont="1" applyFill="1" applyBorder="1" applyAlignment="1">
      <alignment horizontal="center" vertical="center" wrapText="1"/>
      <protection/>
    </xf>
    <xf numFmtId="174" fontId="15" fillId="33" borderId="0" xfId="439" applyNumberFormat="1" applyFont="1" applyFill="1" applyBorder="1" applyAlignment="1">
      <alignment horizontal="center" vertical="center" wrapText="1"/>
      <protection/>
    </xf>
    <xf numFmtId="0" fontId="18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4" fontId="18" fillId="0" borderId="0" xfId="0" applyNumberFormat="1" applyFont="1" applyFill="1" applyBorder="1" applyAlignment="1" applyProtection="1">
      <alignment horizontal="center" vertical="center"/>
      <protection/>
    </xf>
    <xf numFmtId="2" fontId="15" fillId="33" borderId="0" xfId="439" applyNumberFormat="1" applyFont="1" applyFill="1" applyBorder="1" applyAlignment="1">
      <alignment horizontal="center" vertical="center" wrapText="1"/>
      <protection/>
    </xf>
    <xf numFmtId="0" fontId="18" fillId="33" borderId="0" xfId="0" applyFont="1" applyFill="1" applyBorder="1" applyAlignment="1">
      <alignment vertical="center"/>
    </xf>
    <xf numFmtId="0" fontId="18" fillId="33" borderId="0" xfId="0" applyFont="1" applyFill="1" applyAlignment="1">
      <alignment horizontal="left" vertical="justify" wrapText="1"/>
    </xf>
    <xf numFmtId="0" fontId="18" fillId="33" borderId="0" xfId="0" applyFont="1" applyFill="1" applyAlignment="1">
      <alignment vertical="justify" wrapText="1"/>
    </xf>
    <xf numFmtId="0" fontId="105" fillId="0" borderId="0" xfId="0" applyFont="1" applyAlignment="1">
      <alignment vertical="center"/>
    </xf>
    <xf numFmtId="0" fontId="18" fillId="33" borderId="0" xfId="439" applyFont="1" applyFill="1" applyAlignment="1">
      <alignment vertical="center"/>
      <protection/>
    </xf>
    <xf numFmtId="0" fontId="105" fillId="0" borderId="0" xfId="0" applyFont="1" applyAlignment="1">
      <alignment horizontal="center" vertical="center"/>
    </xf>
    <xf numFmtId="0" fontId="105" fillId="0" borderId="0" xfId="0" applyFont="1" applyAlignment="1">
      <alignment horizontal="center" vertical="center" wrapText="1"/>
    </xf>
    <xf numFmtId="165" fontId="105" fillId="0" borderId="0" xfId="0" applyNumberFormat="1" applyFont="1" applyAlignment="1">
      <alignment/>
    </xf>
    <xf numFmtId="165" fontId="18" fillId="0" borderId="0" xfId="0" applyNumberFormat="1" applyFont="1" applyFill="1" applyBorder="1" applyAlignment="1" applyProtection="1">
      <alignment vertical="top"/>
      <protection/>
    </xf>
    <xf numFmtId="165" fontId="18" fillId="0" borderId="0" xfId="0" applyNumberFormat="1" applyFont="1" applyFill="1" applyBorder="1" applyAlignment="1" applyProtection="1">
      <alignment vertical="center"/>
      <protection/>
    </xf>
    <xf numFmtId="0" fontId="105" fillId="0" borderId="0" xfId="0" applyFont="1" applyAlignment="1">
      <alignment horizontal="center"/>
    </xf>
    <xf numFmtId="165" fontId="105" fillId="0" borderId="0" xfId="0" applyNumberFormat="1" applyFont="1" applyFill="1" applyAlignment="1">
      <alignment/>
    </xf>
    <xf numFmtId="0" fontId="105" fillId="0" borderId="0" xfId="0" applyFont="1" applyFill="1" applyAlignment="1">
      <alignment horizontal="center" vertical="center"/>
    </xf>
    <xf numFmtId="165" fontId="105" fillId="0" borderId="0" xfId="0" applyNumberFormat="1" applyFont="1" applyFill="1" applyAlignment="1">
      <alignment vertical="center"/>
    </xf>
    <xf numFmtId="0" fontId="105" fillId="0" borderId="0" xfId="0" applyFont="1" applyFill="1" applyAlignment="1">
      <alignment vertical="center"/>
    </xf>
    <xf numFmtId="165" fontId="105" fillId="0" borderId="0" xfId="0" applyNumberFormat="1" applyFont="1" applyAlignment="1">
      <alignment vertical="center"/>
    </xf>
    <xf numFmtId="0" fontId="108" fillId="34" borderId="0" xfId="0" applyFont="1" applyFill="1" applyAlignment="1">
      <alignment horizontal="center" vertical="center" wrapText="1"/>
    </xf>
    <xf numFmtId="0" fontId="108" fillId="34" borderId="0" xfId="0" applyFont="1" applyFill="1" applyAlignment="1">
      <alignment horizontal="center" vertical="center"/>
    </xf>
    <xf numFmtId="0" fontId="104" fillId="0" borderId="0" xfId="507" applyFont="1" applyAlignment="1">
      <alignment vertical="center"/>
      <protection/>
    </xf>
    <xf numFmtId="0" fontId="105" fillId="0" borderId="0" xfId="507" applyFont="1" applyAlignment="1">
      <alignment vertical="center"/>
      <protection/>
    </xf>
    <xf numFmtId="0" fontId="108" fillId="34" borderId="0" xfId="507" applyFont="1" applyFill="1" applyAlignment="1">
      <alignment horizontal="center" vertical="center"/>
      <protection/>
    </xf>
    <xf numFmtId="0" fontId="108" fillId="34" borderId="0" xfId="507" applyFont="1" applyFill="1" applyAlignment="1">
      <alignment horizontal="center" vertical="center" wrapText="1"/>
      <protection/>
    </xf>
    <xf numFmtId="0" fontId="105" fillId="0" borderId="0" xfId="508" applyFont="1" applyAlignment="1">
      <alignment horizontal="center" vertical="center"/>
      <protection/>
    </xf>
    <xf numFmtId="3" fontId="105" fillId="0" borderId="0" xfId="508" applyNumberFormat="1" applyFont="1" applyAlignment="1">
      <alignment horizontal="center" vertical="center"/>
      <protection/>
    </xf>
    <xf numFmtId="174" fontId="105" fillId="0" borderId="0" xfId="507" applyNumberFormat="1" applyFont="1" applyAlignment="1">
      <alignment horizontal="center" vertical="center"/>
      <protection/>
    </xf>
    <xf numFmtId="0" fontId="105" fillId="0" borderId="0" xfId="508" applyFont="1" applyAlignment="1">
      <alignment vertical="center"/>
      <protection/>
    </xf>
    <xf numFmtId="165" fontId="105" fillId="0" borderId="0" xfId="508" applyNumberFormat="1" applyFont="1" applyAlignment="1">
      <alignment vertical="center"/>
      <protection/>
    </xf>
    <xf numFmtId="174" fontId="105" fillId="0" borderId="0" xfId="508" applyNumberFormat="1" applyFont="1" applyAlignment="1">
      <alignment horizontal="center" vertical="center"/>
      <protection/>
    </xf>
    <xf numFmtId="0" fontId="105" fillId="0" borderId="0" xfId="507" applyFont="1" applyAlignment="1">
      <alignment horizontal="center" vertical="center"/>
      <protection/>
    </xf>
    <xf numFmtId="165" fontId="105" fillId="0" borderId="0" xfId="507" applyNumberFormat="1" applyFont="1" applyAlignment="1">
      <alignment vertical="center"/>
      <protection/>
    </xf>
    <xf numFmtId="3" fontId="105" fillId="0" borderId="0" xfId="507" applyNumberFormat="1" applyFont="1" applyAlignment="1">
      <alignment horizontal="center" vertical="center"/>
      <protection/>
    </xf>
    <xf numFmtId="0" fontId="18" fillId="0" borderId="0" xfId="348" applyFont="1" applyAlignment="1">
      <alignment vertical="center"/>
      <protection/>
    </xf>
    <xf numFmtId="3" fontId="105" fillId="0" borderId="0" xfId="507" applyNumberFormat="1" applyFont="1" applyAlignment="1">
      <alignment vertical="center"/>
      <protection/>
    </xf>
    <xf numFmtId="0" fontId="104" fillId="0" borderId="0" xfId="507" applyFont="1" applyAlignment="1">
      <alignment horizontal="center" vertical="center"/>
      <protection/>
    </xf>
    <xf numFmtId="0" fontId="18" fillId="33" borderId="0" xfId="439" applyFont="1" applyFill="1">
      <alignment/>
      <protection/>
    </xf>
    <xf numFmtId="0" fontId="19" fillId="34" borderId="0" xfId="348" applyFont="1" applyFill="1" applyAlignment="1">
      <alignment horizontal="center" vertical="center"/>
      <protection/>
    </xf>
    <xf numFmtId="0" fontId="19" fillId="34" borderId="0" xfId="348" applyFont="1" applyFill="1" applyAlignment="1">
      <alignment horizontal="center" vertical="center" wrapText="1"/>
      <protection/>
    </xf>
    <xf numFmtId="0" fontId="18" fillId="34" borderId="0" xfId="348" applyFont="1" applyFill="1" applyAlignment="1">
      <alignment vertical="center"/>
      <protection/>
    </xf>
    <xf numFmtId="0" fontId="18" fillId="34" borderId="0" xfId="348" applyFont="1" applyFill="1" applyAlignment="1">
      <alignment horizontal="center" vertical="center"/>
      <protection/>
    </xf>
    <xf numFmtId="165" fontId="18" fillId="0" borderId="0" xfId="699" applyNumberFormat="1" applyFont="1" applyAlignment="1" applyProtection="1">
      <alignment vertical="center"/>
      <protection locked="0"/>
    </xf>
    <xf numFmtId="0" fontId="18" fillId="0" borderId="0" xfId="348" applyFont="1" applyAlignment="1">
      <alignment horizontal="center" vertical="center"/>
      <protection/>
    </xf>
    <xf numFmtId="182" fontId="18" fillId="0" borderId="0" xfId="143" applyNumberFormat="1" applyFont="1" applyFill="1" applyAlignment="1">
      <alignment vertical="center"/>
    </xf>
    <xf numFmtId="0" fontId="18" fillId="0" borderId="0" xfId="348" applyFont="1" applyAlignment="1" quotePrefix="1">
      <alignment horizontal="center" vertical="center"/>
      <protection/>
    </xf>
    <xf numFmtId="165" fontId="18" fillId="0" borderId="0" xfId="700" applyNumberFormat="1" applyFont="1" applyAlignment="1" applyProtection="1">
      <alignment vertical="center"/>
      <protection locked="0"/>
    </xf>
    <xf numFmtId="174" fontId="18" fillId="0" borderId="0" xfId="348" applyNumberFormat="1" applyFont="1" applyAlignment="1">
      <alignment horizontal="center" vertical="center"/>
      <protection/>
    </xf>
    <xf numFmtId="165" fontId="18" fillId="0" borderId="0" xfId="439" applyNumberFormat="1" applyFont="1" applyFill="1" applyBorder="1" applyAlignment="1">
      <alignment horizontal="right" vertical="center" wrapText="1"/>
      <protection/>
    </xf>
    <xf numFmtId="182" fontId="18" fillId="0" borderId="0" xfId="143" applyNumberFormat="1" applyFont="1" applyAlignment="1">
      <alignment vertical="center"/>
    </xf>
    <xf numFmtId="3" fontId="19" fillId="0" borderId="0" xfId="439" applyNumberFormat="1" applyFont="1" applyFill="1" applyBorder="1" applyAlignment="1">
      <alignment horizontal="center" vertical="center" wrapText="1"/>
      <protection/>
    </xf>
    <xf numFmtId="0" fontId="19" fillId="0" borderId="0" xfId="439" applyFont="1" applyFill="1" applyBorder="1" applyAlignment="1">
      <alignment horizontal="center" vertical="center" wrapText="1"/>
      <protection/>
    </xf>
    <xf numFmtId="165" fontId="19" fillId="0" borderId="0" xfId="439" applyNumberFormat="1" applyFont="1" applyFill="1" applyBorder="1" applyAlignment="1">
      <alignment horizontal="right" vertical="center" wrapText="1"/>
      <protection/>
    </xf>
    <xf numFmtId="43" fontId="18" fillId="0" borderId="0" xfId="143" applyFont="1" applyAlignment="1">
      <alignment vertical="center"/>
    </xf>
    <xf numFmtId="0" fontId="26" fillId="0" borderId="0" xfId="348" applyFont="1" applyAlignment="1" applyProtection="1">
      <alignment vertical="center"/>
      <protection locked="0"/>
    </xf>
    <xf numFmtId="0" fontId="105" fillId="33" borderId="0" xfId="0" applyFont="1" applyFill="1" applyAlignment="1">
      <alignment vertical="center"/>
    </xf>
    <xf numFmtId="3" fontId="18" fillId="0" borderId="0" xfId="348" applyNumberFormat="1" applyFont="1" applyAlignment="1">
      <alignment horizontal="right" vertical="center"/>
      <protection/>
    </xf>
    <xf numFmtId="174" fontId="18" fillId="0" borderId="0" xfId="752" applyNumberFormat="1" applyFont="1" applyAlignment="1">
      <alignment vertical="center"/>
    </xf>
    <xf numFmtId="166" fontId="18" fillId="0" borderId="0" xfId="752" applyNumberFormat="1" applyFont="1" applyAlignment="1">
      <alignment vertical="center"/>
    </xf>
    <xf numFmtId="3" fontId="18" fillId="0" borderId="0" xfId="348" applyNumberFormat="1" applyFont="1" applyAlignment="1">
      <alignment vertical="center"/>
      <protection/>
    </xf>
    <xf numFmtId="0" fontId="17" fillId="0" borderId="0" xfId="348" applyFont="1" applyAlignment="1">
      <alignment vertical="center"/>
      <protection/>
    </xf>
    <xf numFmtId="0" fontId="18" fillId="0" borderId="0" xfId="695" applyFont="1" applyAlignment="1" applyProtection="1">
      <alignment vertical="center"/>
      <protection locked="0"/>
    </xf>
    <xf numFmtId="0" fontId="19" fillId="34" borderId="0" xfId="696" applyFont="1" applyFill="1" applyAlignment="1">
      <alignment horizontal="center" vertical="center" wrapText="1"/>
      <protection/>
    </xf>
    <xf numFmtId="0" fontId="27" fillId="34" borderId="0" xfId="696" applyFont="1" applyFill="1" applyAlignment="1">
      <alignment horizontal="center" vertical="center" wrapText="1"/>
      <protection/>
    </xf>
    <xf numFmtId="0" fontId="18" fillId="0" borderId="0" xfId="696" applyFont="1" applyFill="1" applyBorder="1" applyAlignment="1" applyProtection="1">
      <alignment horizontal="center" vertical="center"/>
      <protection/>
    </xf>
    <xf numFmtId="3" fontId="18" fillId="0" borderId="0" xfId="696" applyNumberFormat="1" applyFont="1" applyFill="1" applyBorder="1" applyAlignment="1" applyProtection="1">
      <alignment horizontal="center" vertical="center"/>
      <protection/>
    </xf>
    <xf numFmtId="165" fontId="18" fillId="0" borderId="0" xfId="696" applyNumberFormat="1" applyFont="1" applyFill="1" applyBorder="1" applyAlignment="1" applyProtection="1">
      <alignment horizontal="right" vertical="center"/>
      <protection/>
    </xf>
    <xf numFmtId="165" fontId="18" fillId="0" borderId="0" xfId="695" applyNumberFormat="1" applyFont="1" applyFill="1" applyBorder="1" applyAlignment="1" applyProtection="1">
      <alignment horizontal="center" vertical="center"/>
      <protection/>
    </xf>
    <xf numFmtId="3" fontId="18" fillId="0" borderId="0" xfId="695" applyNumberFormat="1" applyFont="1" applyFill="1" applyBorder="1" applyAlignment="1" applyProtection="1">
      <alignment horizontal="center" vertical="center"/>
      <protection/>
    </xf>
    <xf numFmtId="165" fontId="18" fillId="0" borderId="0" xfId="695" applyNumberFormat="1" applyFont="1" applyFill="1" applyBorder="1" applyAlignment="1" applyProtection="1">
      <alignment horizontal="right" vertical="center"/>
      <protection/>
    </xf>
    <xf numFmtId="0" fontId="18" fillId="0" borderId="0" xfId="695" applyFont="1" applyFill="1" applyAlignment="1" applyProtection="1">
      <alignment vertical="center"/>
      <protection locked="0"/>
    </xf>
    <xf numFmtId="0" fontId="17" fillId="0" borderId="0" xfId="695" applyFont="1" applyAlignment="1" applyProtection="1">
      <alignment vertical="center"/>
      <protection locked="0"/>
    </xf>
    <xf numFmtId="0" fontId="24" fillId="33" borderId="0" xfId="0" applyFont="1" applyFill="1" applyAlignment="1">
      <alignment horizontal="center" vertical="center"/>
    </xf>
    <xf numFmtId="0" fontId="18" fillId="33" borderId="0" xfId="439" applyFont="1" applyFill="1" applyAlignment="1">
      <alignment horizontal="center" vertical="center"/>
      <protection/>
    </xf>
    <xf numFmtId="3" fontId="18" fillId="33" borderId="0" xfId="439" applyNumberFormat="1" applyFont="1" applyFill="1" applyBorder="1" applyAlignment="1">
      <alignment horizontal="right" vertical="center" wrapText="1"/>
      <protection/>
    </xf>
    <xf numFmtId="165" fontId="18" fillId="33" borderId="0" xfId="439" applyNumberFormat="1" applyFont="1" applyFill="1" applyBorder="1" applyAlignment="1">
      <alignment horizontal="right" vertical="center" wrapText="1"/>
      <protection/>
    </xf>
    <xf numFmtId="165" fontId="24" fillId="33" borderId="0" xfId="0" applyNumberFormat="1" applyFont="1" applyFill="1" applyAlignment="1">
      <alignment horizontal="center" vertical="center"/>
    </xf>
    <xf numFmtId="180" fontId="18" fillId="0" borderId="0" xfId="143" applyNumberFormat="1" applyFont="1" applyAlignment="1">
      <alignment vertical="center"/>
    </xf>
    <xf numFmtId="10" fontId="18" fillId="0" borderId="0" xfId="752" applyNumberFormat="1" applyFont="1" applyAlignment="1">
      <alignment vertical="center"/>
    </xf>
    <xf numFmtId="0" fontId="110" fillId="34" borderId="0" xfId="0" applyFont="1" applyFill="1" applyAlignment="1">
      <alignment horizontal="center" vertical="center" wrapText="1"/>
    </xf>
    <xf numFmtId="165" fontId="18" fillId="0" borderId="0" xfId="358" applyNumberFormat="1" applyFont="1" applyFill="1" applyBorder="1" applyAlignment="1">
      <alignment horizontal="center" vertical="center"/>
      <protection/>
    </xf>
    <xf numFmtId="0" fontId="104" fillId="0" borderId="0" xfId="0" applyFont="1" applyAlignment="1">
      <alignment horizontal="center"/>
    </xf>
    <xf numFmtId="165" fontId="18" fillId="0" borderId="0" xfId="358" applyNumberFormat="1" applyFont="1" applyFill="1" applyBorder="1">
      <alignment/>
      <protection/>
    </xf>
    <xf numFmtId="165" fontId="104" fillId="0" borderId="0" xfId="0" applyNumberFormat="1" applyFont="1" applyAlignment="1">
      <alignment/>
    </xf>
    <xf numFmtId="174" fontId="104" fillId="0" borderId="0" xfId="0" applyNumberFormat="1" applyFont="1" applyAlignment="1">
      <alignment horizontal="center" vertical="center"/>
    </xf>
    <xf numFmtId="174" fontId="105" fillId="0" borderId="0" xfId="0" applyNumberFormat="1" applyFont="1" applyAlignment="1">
      <alignment horizontal="center" vertical="center"/>
    </xf>
    <xf numFmtId="0" fontId="19" fillId="0" borderId="0" xfId="348" applyFont="1" applyAlignment="1" applyProtection="1">
      <alignment horizontal="center" vertical="center"/>
      <protection/>
    </xf>
    <xf numFmtId="0" fontId="18" fillId="0" borderId="0" xfId="348" applyFont="1">
      <alignment/>
      <protection/>
    </xf>
    <xf numFmtId="0" fontId="18" fillId="0" borderId="0" xfId="348" applyFont="1" applyAlignment="1" applyProtection="1">
      <alignment horizontal="center" vertical="center"/>
      <protection/>
    </xf>
    <xf numFmtId="3" fontId="18" fillId="0" borderId="0" xfId="358" applyNumberFormat="1" applyFont="1" applyFill="1" applyBorder="1">
      <alignment/>
      <protection/>
    </xf>
    <xf numFmtId="167" fontId="24" fillId="0" borderId="0" xfId="559" applyFont="1" applyAlignment="1">
      <alignment vertical="center"/>
      <protection/>
    </xf>
    <xf numFmtId="0" fontId="18" fillId="33" borderId="0" xfId="439" applyFont="1" applyFill="1" applyBorder="1" applyAlignment="1">
      <alignment vertical="center"/>
      <protection/>
    </xf>
    <xf numFmtId="167" fontId="29" fillId="0" borderId="0" xfId="559" applyFont="1" applyAlignment="1">
      <alignment vertical="center"/>
      <protection/>
    </xf>
    <xf numFmtId="179" fontId="29" fillId="0" borderId="0" xfId="131" applyNumberFormat="1" applyFont="1" applyAlignment="1">
      <alignment vertical="center"/>
    </xf>
    <xf numFmtId="165" fontId="27" fillId="0" borderId="0" xfId="559" applyNumberFormat="1" applyFont="1" applyFill="1" applyBorder="1" applyAlignment="1">
      <alignment horizontal="right" vertical="center" wrapText="1"/>
      <protection/>
    </xf>
    <xf numFmtId="179" fontId="24" fillId="0" borderId="0" xfId="131" applyNumberFormat="1" applyFont="1" applyAlignment="1">
      <alignment vertical="center"/>
    </xf>
    <xf numFmtId="1" fontId="18" fillId="0" borderId="0" xfId="559" applyNumberFormat="1" applyFont="1" applyFill="1" applyBorder="1" applyAlignment="1">
      <alignment horizontal="right" vertical="center" wrapText="1" indent="1"/>
      <protection/>
    </xf>
    <xf numFmtId="179" fontId="18" fillId="0" borderId="0" xfId="131" applyNumberFormat="1" applyFont="1" applyAlignment="1">
      <alignment vertical="center"/>
    </xf>
    <xf numFmtId="1" fontId="24" fillId="0" borderId="0" xfId="131" applyNumberFormat="1" applyFont="1" applyAlignment="1">
      <alignment horizontal="center" vertical="center"/>
    </xf>
    <xf numFmtId="167" fontId="17" fillId="0" borderId="0" xfId="559" applyFont="1" applyAlignment="1">
      <alignment vertical="center"/>
      <protection/>
    </xf>
    <xf numFmtId="167" fontId="19" fillId="34" borderId="0" xfId="608" applyFont="1" applyFill="1" applyAlignment="1">
      <alignment horizontal="center" vertical="center" wrapText="1"/>
      <protection/>
    </xf>
    <xf numFmtId="167" fontId="24" fillId="0" borderId="0" xfId="608" applyFont="1" applyAlignment="1">
      <alignment vertical="center"/>
      <protection/>
    </xf>
    <xf numFmtId="167" fontId="24" fillId="0" borderId="0" xfId="559" applyFont="1" applyFill="1" applyBorder="1" applyAlignment="1">
      <alignment vertical="center"/>
      <protection/>
    </xf>
    <xf numFmtId="1" fontId="18" fillId="0" borderId="0" xfId="559" applyNumberFormat="1" applyFont="1" applyFill="1" applyBorder="1" applyAlignment="1">
      <alignment horizontal="center" vertical="center" wrapText="1"/>
      <protection/>
    </xf>
    <xf numFmtId="179" fontId="18" fillId="0" borderId="0" xfId="131" applyNumberFormat="1" applyFont="1" applyFill="1" applyBorder="1" applyAlignment="1">
      <alignment horizontal="center" vertical="center"/>
    </xf>
    <xf numFmtId="3" fontId="18" fillId="0" borderId="0" xfId="608" applyNumberFormat="1" applyFont="1" applyFill="1" applyBorder="1" applyAlignment="1" applyProtection="1">
      <alignment vertical="center"/>
      <protection/>
    </xf>
    <xf numFmtId="4" fontId="18" fillId="0" borderId="0" xfId="608" applyNumberFormat="1" applyFont="1" applyFill="1" applyBorder="1" applyAlignment="1" applyProtection="1">
      <alignment vertical="center"/>
      <protection/>
    </xf>
    <xf numFmtId="167" fontId="18" fillId="0" borderId="0" xfId="608" applyFont="1" applyAlignment="1">
      <alignment vertical="center"/>
      <protection/>
    </xf>
    <xf numFmtId="165" fontId="18" fillId="0" borderId="0" xfId="608" applyNumberFormat="1" applyFont="1" applyFill="1" applyBorder="1" applyAlignment="1" applyProtection="1">
      <alignment vertical="center"/>
      <protection/>
    </xf>
    <xf numFmtId="3" fontId="24" fillId="0" borderId="0" xfId="559" applyNumberFormat="1" applyFont="1" applyFill="1" applyBorder="1" applyAlignment="1">
      <alignment vertical="center"/>
      <protection/>
    </xf>
    <xf numFmtId="179" fontId="24" fillId="0" borderId="0" xfId="131" applyNumberFormat="1" applyFont="1" applyFill="1" applyBorder="1" applyAlignment="1">
      <alignment vertical="center"/>
    </xf>
    <xf numFmtId="167" fontId="17" fillId="0" borderId="0" xfId="559" applyFont="1" applyFill="1" applyBorder="1" applyAlignment="1">
      <alignment vertical="center"/>
      <protection/>
    </xf>
    <xf numFmtId="0" fontId="105" fillId="33" borderId="0" xfId="0" applyFont="1" applyFill="1" applyAlignment="1">
      <alignment horizontal="center" vertical="center"/>
    </xf>
    <xf numFmtId="0" fontId="30" fillId="33" borderId="0" xfId="119" applyFont="1" applyFill="1" applyAlignment="1" applyProtection="1">
      <alignment horizontal="center" vertical="center"/>
      <protection/>
    </xf>
    <xf numFmtId="3" fontId="105" fillId="0" borderId="0" xfId="0" applyNumberFormat="1" applyFont="1" applyAlignment="1">
      <alignment horizontal="center" vertical="center"/>
    </xf>
    <xf numFmtId="174" fontId="104" fillId="0" borderId="0" xfId="0" applyNumberFormat="1" applyFont="1" applyAlignment="1">
      <alignment vertical="center"/>
    </xf>
    <xf numFmtId="0" fontId="105" fillId="0" borderId="0" xfId="0" applyFont="1" applyBorder="1" applyAlignment="1">
      <alignment horizontal="center" vertical="center"/>
    </xf>
    <xf numFmtId="3" fontId="105" fillId="0" borderId="0" xfId="0" applyNumberFormat="1" applyFont="1" applyBorder="1" applyAlignment="1">
      <alignment horizontal="center" vertical="center"/>
    </xf>
    <xf numFmtId="0" fontId="111" fillId="0" borderId="0" xfId="439" applyFont="1" applyFill="1" applyBorder="1" applyAlignment="1">
      <alignment horizontal="center" vertical="center" wrapText="1"/>
      <protection/>
    </xf>
    <xf numFmtId="0" fontId="108" fillId="34" borderId="0" xfId="0" applyFont="1" applyFill="1" applyBorder="1" applyAlignment="1">
      <alignment horizontal="center" vertical="center" wrapText="1"/>
    </xf>
    <xf numFmtId="0" fontId="108" fillId="34" borderId="0" xfId="350" applyFont="1" applyFill="1" applyBorder="1" applyAlignment="1">
      <alignment horizontal="center" vertical="center" wrapText="1"/>
      <protection/>
    </xf>
    <xf numFmtId="0" fontId="108" fillId="33" borderId="0" xfId="0" applyFont="1" applyFill="1" applyBorder="1" applyAlignment="1">
      <alignment horizontal="center" vertical="center" wrapText="1"/>
    </xf>
    <xf numFmtId="165" fontId="112" fillId="0" borderId="0" xfId="0" applyNumberFormat="1" applyFont="1" applyFill="1" applyBorder="1" applyAlignment="1">
      <alignment horizontal="right" vertical="center" wrapText="1"/>
    </xf>
    <xf numFmtId="0" fontId="108" fillId="33" borderId="0" xfId="350" applyFont="1" applyFill="1" applyBorder="1" applyAlignment="1">
      <alignment horizontal="center" vertical="center" wrapText="1"/>
      <protection/>
    </xf>
    <xf numFmtId="165" fontId="112" fillId="33" borderId="0" xfId="350" applyNumberFormat="1" applyFont="1" applyFill="1" applyBorder="1" applyAlignment="1">
      <alignment horizontal="right" vertical="center" wrapText="1"/>
      <protection/>
    </xf>
    <xf numFmtId="0" fontId="105" fillId="33" borderId="0" xfId="0" applyFont="1" applyFill="1" applyBorder="1" applyAlignment="1">
      <alignment horizontal="center" vertical="center" wrapText="1"/>
    </xf>
    <xf numFmtId="165" fontId="113" fillId="0" borderId="0" xfId="0" applyNumberFormat="1" applyFont="1" applyFill="1" applyBorder="1" applyAlignment="1">
      <alignment horizontal="right" vertical="center" wrapText="1"/>
    </xf>
    <xf numFmtId="0" fontId="105" fillId="33" borderId="0" xfId="350" applyFont="1" applyFill="1" applyBorder="1" applyAlignment="1">
      <alignment horizontal="center" vertical="center" wrapText="1"/>
      <protection/>
    </xf>
    <xf numFmtId="165" fontId="105" fillId="33" borderId="0" xfId="350" applyNumberFormat="1" applyFont="1" applyFill="1" applyAlignment="1">
      <alignment horizontal="right" vertical="center"/>
      <protection/>
    </xf>
    <xf numFmtId="0" fontId="25" fillId="0" borderId="0" xfId="0" applyFont="1" applyFill="1" applyAlignment="1">
      <alignment vertical="center" wrapText="1"/>
    </xf>
    <xf numFmtId="0" fontId="105" fillId="0" borderId="0" xfId="0" applyFont="1" applyFill="1" applyAlignment="1">
      <alignment vertical="center" wrapText="1"/>
    </xf>
    <xf numFmtId="0" fontId="108" fillId="33" borderId="12" xfId="0" applyFont="1" applyFill="1" applyBorder="1" applyAlignment="1">
      <alignment horizontal="center" vertical="center"/>
    </xf>
    <xf numFmtId="0" fontId="105" fillId="33" borderId="10" xfId="0" applyFont="1" applyFill="1" applyBorder="1" applyAlignment="1">
      <alignment horizontal="center" vertical="center"/>
    </xf>
    <xf numFmtId="174" fontId="108" fillId="33" borderId="13" xfId="0" applyNumberFormat="1" applyFont="1" applyFill="1" applyBorder="1" applyAlignment="1">
      <alignment horizontal="center" vertical="center"/>
    </xf>
    <xf numFmtId="0" fontId="108" fillId="33" borderId="0" xfId="0" applyFont="1" applyFill="1" applyAlignment="1">
      <alignment horizontal="center" vertical="center"/>
    </xf>
    <xf numFmtId="174" fontId="108" fillId="0" borderId="0" xfId="0" applyNumberFormat="1" applyFont="1" applyFill="1" applyAlignment="1">
      <alignment horizontal="center" vertical="center"/>
    </xf>
    <xf numFmtId="0" fontId="105" fillId="33" borderId="0" xfId="350" applyFont="1" applyFill="1" applyAlignment="1">
      <alignment horizontal="left" vertical="center"/>
      <protection/>
    </xf>
    <xf numFmtId="174" fontId="105" fillId="33" borderId="0" xfId="350" applyNumberFormat="1" applyFont="1" applyFill="1" applyAlignment="1">
      <alignment horizontal="center" vertical="center"/>
      <protection/>
    </xf>
    <xf numFmtId="174" fontId="105" fillId="0" borderId="0" xfId="0" applyNumberFormat="1" applyFont="1" applyFill="1" applyAlignment="1">
      <alignment horizontal="center" vertical="center"/>
    </xf>
    <xf numFmtId="2" fontId="105" fillId="33" borderId="0" xfId="350" applyNumberFormat="1" applyFont="1" applyFill="1" applyAlignment="1">
      <alignment horizontal="center" vertical="center"/>
      <protection/>
    </xf>
    <xf numFmtId="178" fontId="105" fillId="33" borderId="0" xfId="350" applyNumberFormat="1" applyFont="1" applyFill="1" applyAlignment="1">
      <alignment horizontal="center" vertical="center"/>
      <protection/>
    </xf>
    <xf numFmtId="0" fontId="105" fillId="33" borderId="0" xfId="0" applyFont="1" applyFill="1" applyAlignment="1">
      <alignment horizontal="left" vertical="center"/>
    </xf>
    <xf numFmtId="0" fontId="107" fillId="0" borderId="0" xfId="0" applyFont="1" applyAlignment="1">
      <alignment vertical="center"/>
    </xf>
    <xf numFmtId="0" fontId="18" fillId="0" borderId="0" xfId="352" applyFont="1">
      <alignment/>
      <protection/>
    </xf>
    <xf numFmtId="0" fontId="18" fillId="0" borderId="0" xfId="468" applyFont="1" applyFill="1" applyBorder="1">
      <alignment/>
      <protection/>
    </xf>
    <xf numFmtId="0" fontId="19" fillId="0" borderId="14" xfId="468" applyFont="1" applyFill="1" applyBorder="1" applyAlignment="1">
      <alignment horizontal="center" vertical="center"/>
      <protection/>
    </xf>
    <xf numFmtId="0" fontId="107" fillId="0" borderId="0" xfId="468" applyFont="1" applyFill="1" applyBorder="1" applyAlignment="1">
      <alignment horizontal="center"/>
      <protection/>
    </xf>
    <xf numFmtId="0" fontId="106" fillId="0" borderId="0" xfId="468" applyFont="1" applyFill="1" applyBorder="1" applyAlignment="1">
      <alignment horizontal="center"/>
      <protection/>
    </xf>
    <xf numFmtId="0" fontId="107" fillId="0" borderId="0" xfId="468" applyFont="1" applyFill="1" applyBorder="1">
      <alignment/>
      <protection/>
    </xf>
    <xf numFmtId="0" fontId="15" fillId="33" borderId="14" xfId="445" applyFont="1" applyFill="1" applyBorder="1" applyAlignment="1">
      <alignment horizontal="center" vertical="center" wrapText="1"/>
      <protection/>
    </xf>
    <xf numFmtId="0" fontId="19" fillId="0" borderId="14" xfId="468" applyFont="1" applyFill="1" applyBorder="1" applyAlignment="1">
      <alignment horizontal="center" vertical="center" wrapText="1"/>
      <protection/>
    </xf>
    <xf numFmtId="3" fontId="107" fillId="0" borderId="0" xfId="468" applyNumberFormat="1" applyFont="1" applyFill="1" applyBorder="1">
      <alignment/>
      <protection/>
    </xf>
    <xf numFmtId="0" fontId="103" fillId="0" borderId="0" xfId="0" applyFont="1" applyAlignment="1">
      <alignment/>
    </xf>
    <xf numFmtId="165" fontId="108" fillId="0" borderId="0" xfId="0" applyNumberFormat="1" applyFont="1" applyAlignment="1">
      <alignment/>
    </xf>
    <xf numFmtId="165" fontId="16" fillId="33" borderId="0" xfId="352" applyNumberFormat="1" applyFont="1" applyFill="1" applyBorder="1" applyAlignment="1" applyProtection="1">
      <alignment horizontal="right" vertical="center"/>
      <protection/>
    </xf>
    <xf numFmtId="165" fontId="16" fillId="0" borderId="0" xfId="352" applyNumberFormat="1" applyFont="1" applyFill="1" applyBorder="1" applyAlignment="1" applyProtection="1">
      <alignment horizontal="center" vertical="center"/>
      <protection/>
    </xf>
    <xf numFmtId="174" fontId="16" fillId="0" borderId="0" xfId="143" applyNumberFormat="1" applyFont="1" applyFill="1" applyBorder="1" applyAlignment="1" applyProtection="1">
      <alignment horizontal="center" vertical="center"/>
      <protection/>
    </xf>
    <xf numFmtId="0" fontId="18" fillId="0" borderId="0" xfId="352" applyFont="1" applyFill="1">
      <alignment/>
      <protection/>
    </xf>
    <xf numFmtId="0" fontId="18" fillId="0" borderId="0" xfId="468" applyFont="1" applyFill="1" applyBorder="1" applyAlignment="1" applyProtection="1">
      <alignment horizontal="center"/>
      <protection/>
    </xf>
    <xf numFmtId="165" fontId="18" fillId="0" borderId="0" xfId="468" applyNumberFormat="1" applyFont="1" applyFill="1" applyBorder="1" applyAlignment="1" applyProtection="1">
      <alignment horizontal="right" vertical="center" indent="1"/>
      <protection/>
    </xf>
    <xf numFmtId="174" fontId="18" fillId="0" borderId="0" xfId="468" applyNumberFormat="1" applyFont="1" applyFill="1" applyBorder="1" applyAlignment="1">
      <alignment horizontal="center"/>
      <protection/>
    </xf>
    <xf numFmtId="0" fontId="114" fillId="0" borderId="0" xfId="468" applyFont="1" applyFill="1">
      <alignment/>
      <protection/>
    </xf>
    <xf numFmtId="0" fontId="18" fillId="0" borderId="0" xfId="696" applyFont="1" applyFill="1" applyBorder="1" applyAlignment="1" applyProtection="1">
      <alignment horizontal="center" vertical="center"/>
      <protection locked="0"/>
    </xf>
    <xf numFmtId="3" fontId="18" fillId="0" borderId="0" xfId="695" applyNumberFormat="1" applyFont="1" applyAlignment="1" applyProtection="1">
      <alignment vertical="center"/>
      <protection locked="0"/>
    </xf>
    <xf numFmtId="0" fontId="115" fillId="0" borderId="0" xfId="468" applyFont="1" applyFill="1" applyAlignment="1">
      <alignment horizontal="right"/>
      <protection/>
    </xf>
    <xf numFmtId="0" fontId="102" fillId="35" borderId="0" xfId="0" applyFont="1" applyFill="1" applyAlignment="1">
      <alignment horizontal="left" indent="1"/>
    </xf>
    <xf numFmtId="165" fontId="105" fillId="35" borderId="0" xfId="0" applyNumberFormat="1" applyFont="1" applyFill="1" applyAlignment="1">
      <alignment/>
    </xf>
    <xf numFmtId="165" fontId="15" fillId="35" borderId="0" xfId="352" applyNumberFormat="1" applyFont="1" applyFill="1" applyBorder="1" applyAlignment="1" applyProtection="1">
      <alignment horizontal="right" vertical="center"/>
      <protection/>
    </xf>
    <xf numFmtId="165" fontId="15" fillId="35" borderId="0" xfId="352" applyNumberFormat="1" applyFont="1" applyFill="1" applyBorder="1" applyAlignment="1" applyProtection="1">
      <alignment horizontal="center" vertical="center"/>
      <protection/>
    </xf>
    <xf numFmtId="174" fontId="15" fillId="35" borderId="0" xfId="143" applyNumberFormat="1" applyFont="1" applyFill="1" applyBorder="1" applyAlignment="1" applyProtection="1">
      <alignment horizontal="center" vertical="center"/>
      <protection/>
    </xf>
    <xf numFmtId="0" fontId="102" fillId="0" borderId="0" xfId="0" applyFont="1" applyAlignment="1">
      <alignment horizontal="left" indent="2"/>
    </xf>
    <xf numFmtId="165" fontId="15" fillId="33" borderId="0" xfId="352" applyNumberFormat="1" applyFont="1" applyFill="1" applyBorder="1" applyAlignment="1" applyProtection="1">
      <alignment horizontal="right" vertical="center"/>
      <protection/>
    </xf>
    <xf numFmtId="165" fontId="15" fillId="0" borderId="0" xfId="352" applyNumberFormat="1" applyFont="1" applyFill="1" applyBorder="1" applyAlignment="1" applyProtection="1">
      <alignment horizontal="center" vertical="center"/>
      <protection/>
    </xf>
    <xf numFmtId="174" fontId="15" fillId="0" borderId="0" xfId="143" applyNumberFormat="1" applyFont="1" applyFill="1" applyBorder="1" applyAlignment="1" applyProtection="1">
      <alignment horizontal="center" vertical="center"/>
      <protection/>
    </xf>
    <xf numFmtId="165" fontId="15" fillId="0" borderId="0" xfId="352" applyNumberFormat="1" applyFont="1" applyFill="1" applyBorder="1" applyAlignment="1" applyProtection="1" quotePrefix="1">
      <alignment horizontal="center" vertical="center"/>
      <protection/>
    </xf>
    <xf numFmtId="0" fontId="114" fillId="0" borderId="0" xfId="468" applyFont="1" applyFill="1" applyBorder="1">
      <alignment/>
      <protection/>
    </xf>
    <xf numFmtId="0" fontId="102" fillId="35" borderId="15" xfId="0" applyFont="1" applyFill="1" applyBorder="1" applyAlignment="1">
      <alignment horizontal="left" indent="1"/>
    </xf>
    <xf numFmtId="165" fontId="15" fillId="35" borderId="15" xfId="352" applyNumberFormat="1" applyFont="1" applyFill="1" applyBorder="1" applyAlignment="1" applyProtection="1">
      <alignment horizontal="right" vertical="center"/>
      <protection/>
    </xf>
    <xf numFmtId="165" fontId="15" fillId="35" borderId="15" xfId="352" applyNumberFormat="1" applyFont="1" applyFill="1" applyBorder="1" applyAlignment="1" applyProtection="1">
      <alignment horizontal="center" vertical="center"/>
      <protection/>
    </xf>
    <xf numFmtId="174" fontId="15" fillId="35" borderId="15" xfId="143" applyNumberFormat="1" applyFont="1" applyFill="1" applyBorder="1" applyAlignment="1" applyProtection="1">
      <alignment horizontal="center" vertical="center"/>
      <protection/>
    </xf>
    <xf numFmtId="0" fontId="18" fillId="0" borderId="15" xfId="468" applyFont="1" applyFill="1" applyBorder="1" applyAlignment="1" applyProtection="1">
      <alignment horizontal="center"/>
      <protection/>
    </xf>
    <xf numFmtId="165" fontId="18" fillId="0" borderId="15" xfId="468" applyNumberFormat="1" applyFont="1" applyFill="1" applyBorder="1" applyAlignment="1" applyProtection="1">
      <alignment horizontal="right" vertical="center" indent="1"/>
      <protection/>
    </xf>
    <xf numFmtId="174" fontId="18" fillId="0" borderId="15" xfId="468" applyNumberFormat="1" applyFont="1" applyFill="1" applyBorder="1" applyAlignment="1">
      <alignment horizontal="center"/>
      <protection/>
    </xf>
    <xf numFmtId="0" fontId="18" fillId="0" borderId="15" xfId="696" applyFont="1" applyFill="1" applyBorder="1" applyAlignment="1" applyProtection="1">
      <alignment horizontal="center" vertical="center"/>
      <protection locked="0"/>
    </xf>
    <xf numFmtId="3" fontId="18" fillId="0" borderId="15" xfId="695" applyNumberFormat="1" applyFont="1" applyBorder="1" applyAlignment="1" applyProtection="1">
      <alignment vertical="center"/>
      <protection locked="0"/>
    </xf>
    <xf numFmtId="3" fontId="18" fillId="0" borderId="0" xfId="468" applyNumberFormat="1" applyFont="1" applyFill="1" applyBorder="1">
      <alignment/>
      <protection/>
    </xf>
    <xf numFmtId="0" fontId="104" fillId="0" borderId="0" xfId="0" applyFont="1" applyAlignment="1">
      <alignment horizontal="center" vertical="center"/>
    </xf>
    <xf numFmtId="3" fontId="111" fillId="0" borderId="0" xfId="439" applyNumberFormat="1" applyFont="1" applyFill="1" applyBorder="1" applyAlignment="1">
      <alignment horizontal="center" vertical="center" wrapText="1"/>
      <protection/>
    </xf>
    <xf numFmtId="3" fontId="116" fillId="0" borderId="0" xfId="439" applyNumberFormat="1" applyFont="1" applyFill="1" applyBorder="1" applyAlignment="1">
      <alignment horizontal="center" vertical="center" wrapText="1"/>
      <protection/>
    </xf>
    <xf numFmtId="0" fontId="107" fillId="0" borderId="0" xfId="468" applyFont="1" applyFill="1">
      <alignment/>
      <protection/>
    </xf>
    <xf numFmtId="186" fontId="107" fillId="0" borderId="0" xfId="468" applyNumberFormat="1" applyFont="1" applyFill="1" applyBorder="1">
      <alignment/>
      <protection/>
    </xf>
    <xf numFmtId="0" fontId="105" fillId="0" borderId="0" xfId="695" applyFont="1" applyAlignment="1">
      <alignment vertical="center"/>
      <protection/>
    </xf>
    <xf numFmtId="0" fontId="102" fillId="0" borderId="0" xfId="0" applyFont="1" applyAlignment="1">
      <alignment horizontal="justify" vertical="top" wrapText="1"/>
    </xf>
    <xf numFmtId="0" fontId="102" fillId="0" borderId="0" xfId="0" applyFont="1" applyAlignment="1">
      <alignment/>
    </xf>
    <xf numFmtId="0" fontId="111" fillId="0" borderId="0" xfId="439" applyFont="1" applyFill="1" applyBorder="1" applyAlignment="1">
      <alignment vertical="center" wrapText="1"/>
      <protection/>
    </xf>
    <xf numFmtId="0" fontId="111" fillId="0" borderId="0" xfId="439" applyFont="1" applyFill="1" applyBorder="1" applyAlignment="1">
      <alignment horizontal="left" vertical="center" wrapText="1"/>
      <protection/>
    </xf>
    <xf numFmtId="0" fontId="104" fillId="0" borderId="0" xfId="0" applyFont="1" applyAlignment="1">
      <alignment horizontal="left"/>
    </xf>
    <xf numFmtId="0" fontId="112" fillId="34" borderId="0" xfId="696" applyFont="1" applyFill="1" applyBorder="1" applyAlignment="1">
      <alignment horizontal="center" vertical="center"/>
      <protection/>
    </xf>
    <xf numFmtId="0" fontId="113" fillId="34" borderId="0" xfId="696" applyFont="1" applyFill="1" applyBorder="1" applyAlignment="1">
      <alignment horizontal="center" vertical="center"/>
      <protection/>
    </xf>
    <xf numFmtId="0" fontId="110" fillId="34" borderId="0" xfId="0" applyFont="1" applyFill="1" applyAlignment="1">
      <alignment/>
    </xf>
    <xf numFmtId="0" fontId="110" fillId="34" borderId="0" xfId="0" applyFont="1" applyFill="1" applyAlignment="1">
      <alignment vertical="center" wrapText="1"/>
    </xf>
    <xf numFmtId="0" fontId="18" fillId="0" borderId="0" xfId="696" applyFont="1" applyFill="1" applyBorder="1" applyAlignment="1" applyProtection="1">
      <alignment vertical="center"/>
      <protection locked="0"/>
    </xf>
    <xf numFmtId="3" fontId="18" fillId="0" borderId="0" xfId="696" applyNumberFormat="1" applyFont="1" applyAlignment="1" applyProtection="1">
      <alignment vertical="center"/>
      <protection locked="0"/>
    </xf>
    <xf numFmtId="3" fontId="18" fillId="0" borderId="0" xfId="696" applyNumberFormat="1" applyFont="1" applyFill="1" applyBorder="1" applyAlignment="1" applyProtection="1">
      <alignment vertical="center"/>
      <protection locked="0"/>
    </xf>
    <xf numFmtId="0" fontId="17" fillId="33" borderId="0" xfId="0" applyFont="1" applyFill="1" applyBorder="1" applyAlignment="1">
      <alignment vertical="center"/>
    </xf>
    <xf numFmtId="0" fontId="112" fillId="0" borderId="0" xfId="696" applyFont="1" applyFill="1" applyBorder="1" applyAlignment="1">
      <alignment horizontal="center" vertical="center"/>
      <protection/>
    </xf>
    <xf numFmtId="0" fontId="113" fillId="0" borderId="0" xfId="696" applyFont="1" applyFill="1" applyBorder="1" applyAlignment="1">
      <alignment horizontal="center" vertical="center"/>
      <protection/>
    </xf>
    <xf numFmtId="165" fontId="18" fillId="0" borderId="0" xfId="695" applyNumberFormat="1" applyFont="1" applyAlignment="1" applyProtection="1">
      <alignment vertical="center"/>
      <protection locked="0"/>
    </xf>
    <xf numFmtId="0" fontId="18" fillId="0" borderId="0" xfId="695" applyFont="1" applyAlignment="1" applyProtection="1">
      <alignment vertical="center" wrapText="1"/>
      <protection locked="0"/>
    </xf>
    <xf numFmtId="0" fontId="112" fillId="36" borderId="0" xfId="696" applyFont="1" applyFill="1" applyBorder="1" applyAlignment="1">
      <alignment horizontal="center" vertical="center"/>
      <protection/>
    </xf>
    <xf numFmtId="0" fontId="113" fillId="36" borderId="0" xfId="696" applyFont="1" applyFill="1" applyBorder="1" applyAlignment="1">
      <alignment horizontal="center" vertical="center"/>
      <protection/>
    </xf>
    <xf numFmtId="0" fontId="32" fillId="0" borderId="0" xfId="0" applyFont="1" applyFill="1" applyAlignment="1">
      <alignment horizontal="center" vertical="center"/>
    </xf>
    <xf numFmtId="0" fontId="117" fillId="0" borderId="0" xfId="0" applyFont="1" applyAlignment="1">
      <alignment vertical="center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4" fillId="0" borderId="0" xfId="0" applyFont="1" applyFill="1" applyAlignment="1">
      <alignment horizontal="center" vertical="center"/>
    </xf>
    <xf numFmtId="0" fontId="117" fillId="0" borderId="0" xfId="0" applyFont="1" applyFill="1" applyAlignment="1">
      <alignment vertical="center"/>
    </xf>
    <xf numFmtId="0" fontId="104" fillId="0" borderId="0" xfId="0" applyFont="1" applyFill="1" applyAlignment="1">
      <alignment horizontal="center"/>
    </xf>
    <xf numFmtId="0" fontId="104" fillId="0" borderId="0" xfId="0" applyFont="1" applyFill="1" applyAlignment="1">
      <alignment/>
    </xf>
    <xf numFmtId="0" fontId="34" fillId="0" borderId="0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vertical="center"/>
    </xf>
    <xf numFmtId="0" fontId="34" fillId="0" borderId="17" xfId="0" applyFont="1" applyFill="1" applyBorder="1" applyAlignment="1">
      <alignment vertical="center"/>
    </xf>
    <xf numFmtId="0" fontId="33" fillId="0" borderId="18" xfId="0" applyFont="1" applyFill="1" applyBorder="1" applyAlignment="1">
      <alignment vertical="center"/>
    </xf>
    <xf numFmtId="0" fontId="117" fillId="0" borderId="0" xfId="0" applyFont="1" applyFill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117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 wrapText="1"/>
    </xf>
    <xf numFmtId="0" fontId="118" fillId="0" borderId="0" xfId="119" applyFont="1" applyAlignment="1" applyProtection="1">
      <alignment vertical="center"/>
      <protection/>
    </xf>
    <xf numFmtId="0" fontId="119" fillId="0" borderId="0" xfId="0" applyFont="1" applyAlignment="1">
      <alignment vertical="center"/>
    </xf>
    <xf numFmtId="0" fontId="118" fillId="0" borderId="0" xfId="119" applyFont="1" applyAlignment="1" applyProtection="1">
      <alignment/>
      <protection/>
    </xf>
    <xf numFmtId="165" fontId="18" fillId="0" borderId="0" xfId="0" applyNumberFormat="1" applyFont="1" applyAlignment="1">
      <alignment/>
    </xf>
    <xf numFmtId="3" fontId="18" fillId="0" borderId="0" xfId="695" applyNumberFormat="1" applyFont="1" applyBorder="1" applyAlignment="1" applyProtection="1">
      <alignment vertical="center"/>
      <protection locked="0"/>
    </xf>
    <xf numFmtId="165" fontId="104" fillId="0" borderId="0" xfId="0" applyNumberFormat="1" applyFont="1" applyFill="1" applyAlignment="1">
      <alignment/>
    </xf>
    <xf numFmtId="0" fontId="32" fillId="0" borderId="0" xfId="0" applyFont="1" applyFill="1" applyAlignment="1">
      <alignment horizontal="center" vertical="center"/>
    </xf>
    <xf numFmtId="0" fontId="34" fillId="0" borderId="16" xfId="0" applyFont="1" applyFill="1" applyBorder="1" applyAlignment="1">
      <alignment horizontal="left" vertical="center"/>
    </xf>
    <xf numFmtId="0" fontId="34" fillId="0" borderId="17" xfId="0" applyFont="1" applyFill="1" applyBorder="1" applyAlignment="1">
      <alignment horizontal="left" vertical="center"/>
    </xf>
    <xf numFmtId="0" fontId="120" fillId="0" borderId="14" xfId="0" applyFont="1" applyFill="1" applyBorder="1" applyAlignment="1">
      <alignment horizontal="center" vertical="center"/>
    </xf>
    <xf numFmtId="0" fontId="18" fillId="0" borderId="0" xfId="695" applyFont="1" applyAlignment="1" applyProtection="1">
      <alignment horizontal="left" vertical="center" wrapText="1"/>
      <protection locked="0"/>
    </xf>
    <xf numFmtId="0" fontId="112" fillId="36" borderId="0" xfId="696" applyFont="1" applyFill="1" applyBorder="1" applyAlignment="1">
      <alignment horizontal="center" vertical="center"/>
      <protection/>
    </xf>
    <xf numFmtId="0" fontId="121" fillId="36" borderId="0" xfId="696" applyFont="1" applyFill="1" applyBorder="1" applyAlignment="1">
      <alignment horizontal="center" vertical="center"/>
      <protection/>
    </xf>
    <xf numFmtId="0" fontId="112" fillId="0" borderId="0" xfId="696" applyFont="1" applyFill="1" applyBorder="1" applyAlignment="1">
      <alignment horizontal="center" vertical="center"/>
      <protection/>
    </xf>
    <xf numFmtId="0" fontId="121" fillId="0" borderId="0" xfId="696" applyFont="1" applyFill="1" applyBorder="1" applyAlignment="1">
      <alignment horizontal="center" vertical="center"/>
      <protection/>
    </xf>
    <xf numFmtId="0" fontId="121" fillId="34" borderId="0" xfId="696" applyFont="1" applyFill="1" applyBorder="1" applyAlignment="1">
      <alignment horizontal="center" vertical="center"/>
      <protection/>
    </xf>
    <xf numFmtId="0" fontId="112" fillId="34" borderId="0" xfId="696" applyFont="1" applyFill="1" applyBorder="1" applyAlignment="1">
      <alignment horizontal="center" vertical="center"/>
      <protection/>
    </xf>
    <xf numFmtId="0" fontId="110" fillId="34" borderId="0" xfId="0" applyFont="1" applyFill="1" applyAlignment="1">
      <alignment horizontal="center"/>
    </xf>
    <xf numFmtId="0" fontId="110" fillId="34" borderId="0" xfId="0" applyFont="1" applyFill="1" applyAlignment="1">
      <alignment horizontal="center" vertical="center" wrapText="1"/>
    </xf>
    <xf numFmtId="0" fontId="101" fillId="0" borderId="0" xfId="0" applyFont="1" applyBorder="1" applyAlignment="1">
      <alignment horizontal="center" vertical="top"/>
    </xf>
    <xf numFmtId="0" fontId="19" fillId="0" borderId="14" xfId="468" applyFont="1" applyFill="1" applyBorder="1" applyAlignment="1">
      <alignment horizontal="center" vertical="center"/>
      <protection/>
    </xf>
    <xf numFmtId="0" fontId="111" fillId="0" borderId="0" xfId="439" applyFont="1" applyFill="1" applyBorder="1" applyAlignment="1">
      <alignment horizontal="left" vertical="center" wrapText="1"/>
      <protection/>
    </xf>
    <xf numFmtId="0" fontId="15" fillId="33" borderId="14" xfId="445" applyFont="1" applyFill="1" applyBorder="1" applyAlignment="1">
      <alignment horizontal="center" vertical="center" wrapText="1"/>
      <protection/>
    </xf>
    <xf numFmtId="0" fontId="15" fillId="33" borderId="19" xfId="445" applyFont="1" applyFill="1" applyBorder="1" applyAlignment="1">
      <alignment horizontal="center" vertical="center" wrapText="1"/>
      <protection/>
    </xf>
    <xf numFmtId="0" fontId="15" fillId="33" borderId="20" xfId="445" applyFont="1" applyFill="1" applyBorder="1" applyAlignment="1">
      <alignment horizontal="center" vertical="center" wrapText="1"/>
      <protection/>
    </xf>
    <xf numFmtId="0" fontId="102" fillId="0" borderId="0" xfId="0" applyFont="1" applyAlignment="1">
      <alignment horizontal="justify" vertical="top" wrapText="1"/>
    </xf>
    <xf numFmtId="0" fontId="102" fillId="0" borderId="0" xfId="0" applyFont="1" applyAlignment="1">
      <alignment/>
    </xf>
    <xf numFmtId="0" fontId="108" fillId="34" borderId="0" xfId="0" applyFont="1" applyFill="1" applyAlignment="1">
      <alignment horizontal="center"/>
    </xf>
    <xf numFmtId="0" fontId="102" fillId="34" borderId="0" xfId="0" applyFont="1" applyFill="1" applyAlignment="1">
      <alignment horizontal="center"/>
    </xf>
    <xf numFmtId="0" fontId="108" fillId="34" borderId="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left" vertical="center" wrapText="1"/>
    </xf>
    <xf numFmtId="0" fontId="105" fillId="0" borderId="0" xfId="0" applyFont="1" applyFill="1" applyAlignment="1">
      <alignment horizontal="left" vertical="center" wrapText="1"/>
    </xf>
    <xf numFmtId="0" fontId="105" fillId="34" borderId="0" xfId="0" applyFont="1" applyFill="1" applyBorder="1" applyAlignment="1">
      <alignment horizontal="center" vertical="center" wrapText="1"/>
    </xf>
    <xf numFmtId="0" fontId="108" fillId="34" borderId="0" xfId="350" applyFont="1" applyFill="1" applyBorder="1" applyAlignment="1">
      <alignment horizontal="center" vertical="center" wrapText="1"/>
      <protection/>
    </xf>
    <xf numFmtId="0" fontId="105" fillId="34" borderId="0" xfId="350" applyFont="1" applyFill="1" applyBorder="1" applyAlignment="1">
      <alignment horizontal="center" vertical="center" wrapText="1"/>
      <protection/>
    </xf>
    <xf numFmtId="0" fontId="108" fillId="34" borderId="0" xfId="0" applyFont="1" applyFill="1" applyAlignment="1">
      <alignment horizontal="center" vertical="center"/>
    </xf>
    <xf numFmtId="167" fontId="19" fillId="34" borderId="0" xfId="608" applyFont="1" applyFill="1" applyAlignment="1">
      <alignment horizontal="center" vertical="center" wrapText="1"/>
      <protection/>
    </xf>
    <xf numFmtId="167" fontId="19" fillId="34" borderId="0" xfId="608" applyFont="1" applyFill="1" applyAlignment="1">
      <alignment horizontal="center"/>
      <protection/>
    </xf>
    <xf numFmtId="0" fontId="108" fillId="34" borderId="0" xfId="0" applyFont="1" applyFill="1" applyAlignment="1">
      <alignment horizontal="center" vertical="center" wrapText="1"/>
    </xf>
    <xf numFmtId="0" fontId="19" fillId="34" borderId="0" xfId="0" applyFont="1" applyFill="1" applyAlignment="1">
      <alignment horizontal="center" vertical="center" wrapText="1"/>
    </xf>
    <xf numFmtId="0" fontId="19" fillId="34" borderId="0" xfId="348" applyFont="1" applyFill="1" applyAlignment="1">
      <alignment horizontal="center" vertical="center"/>
      <protection/>
    </xf>
    <xf numFmtId="0" fontId="19" fillId="34" borderId="0" xfId="348" applyFont="1" applyFill="1" applyBorder="1" applyAlignment="1">
      <alignment horizontal="center" vertical="center"/>
      <protection/>
    </xf>
    <xf numFmtId="0" fontId="19" fillId="34" borderId="0" xfId="695" applyFont="1" applyFill="1" applyAlignment="1">
      <alignment horizontal="center" vertical="center" wrapText="1"/>
      <protection/>
    </xf>
    <xf numFmtId="0" fontId="19" fillId="34" borderId="0" xfId="696" applyFont="1" applyFill="1" applyAlignment="1">
      <alignment horizontal="center" vertical="center" wrapText="1"/>
      <protection/>
    </xf>
    <xf numFmtId="0" fontId="108" fillId="34" borderId="0" xfId="348" applyFont="1" applyFill="1" applyAlignment="1">
      <alignment horizontal="center" vertical="center"/>
      <protection/>
    </xf>
    <xf numFmtId="0" fontId="18" fillId="0" borderId="0" xfId="348" applyFont="1" applyFill="1" applyAlignment="1">
      <alignment horizontal="left" vertical="center" wrapText="1"/>
      <protection/>
    </xf>
    <xf numFmtId="0" fontId="19" fillId="34" borderId="0" xfId="348" applyFont="1" applyFill="1" applyAlignment="1">
      <alignment horizontal="center" vertical="center" wrapText="1"/>
      <protection/>
    </xf>
    <xf numFmtId="0" fontId="108" fillId="34" borderId="0" xfId="507" applyFont="1" applyFill="1" applyAlignment="1">
      <alignment horizontal="center" vertical="center"/>
      <protection/>
    </xf>
    <xf numFmtId="0" fontId="105" fillId="0" borderId="0" xfId="0" applyFont="1" applyAlignment="1">
      <alignment vertical="center" wrapText="1"/>
    </xf>
    <xf numFmtId="0" fontId="104" fillId="0" borderId="0" xfId="0" applyFont="1" applyAlignment="1">
      <alignment vertical="center" wrapText="1"/>
    </xf>
    <xf numFmtId="0" fontId="18" fillId="33" borderId="0" xfId="0" applyFont="1" applyFill="1" applyAlignment="1">
      <alignment horizontal="justify" vertical="justify" wrapText="1"/>
    </xf>
    <xf numFmtId="0" fontId="19" fillId="34" borderId="0" xfId="439" applyFont="1" applyFill="1" applyBorder="1" applyAlignment="1">
      <alignment horizontal="center" vertical="center" wrapText="1"/>
      <protection/>
    </xf>
    <xf numFmtId="0" fontId="18" fillId="33" borderId="0" xfId="0" applyFont="1" applyFill="1" applyAlignment="1">
      <alignment horizontal="left" vertical="justify" wrapText="1"/>
    </xf>
    <xf numFmtId="0" fontId="108" fillId="34" borderId="0" xfId="348" applyFont="1" applyFill="1" applyAlignment="1">
      <alignment horizontal="center" vertical="center" wrapText="1"/>
      <protection/>
    </xf>
    <xf numFmtId="0" fontId="102" fillId="0" borderId="0" xfId="0" applyFont="1" applyAlignment="1">
      <alignment horizontal="left" vertical="center" wrapText="1"/>
    </xf>
    <xf numFmtId="0" fontId="103" fillId="34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02" fillId="0" borderId="0" xfId="0" applyFont="1" applyAlignment="1">
      <alignment vertical="center" wrapText="1"/>
    </xf>
    <xf numFmtId="0" fontId="102" fillId="0" borderId="0" xfId="0" applyFont="1" applyAlignment="1">
      <alignment vertical="center"/>
    </xf>
    <xf numFmtId="0" fontId="19" fillId="34" borderId="0" xfId="384" applyFont="1" applyFill="1" applyBorder="1" applyAlignment="1">
      <alignment horizontal="center" vertical="center"/>
      <protection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830">
    <cellStyle name="Normal" xfId="0"/>
    <cellStyle name="=C:\WINNT\SYSTEM32\COMMAND.COM" xfId="15"/>
    <cellStyle name="=C:\WINNT\SYSTEM32\COMMAND.COM 2" xfId="16"/>
    <cellStyle name="=C:\WINNT\SYSTEM32\COMMAND.COM 2 2" xfId="17"/>
    <cellStyle name="20% - Énfasis1" xfId="18"/>
    <cellStyle name="20% - Énfasis1 2" xfId="19"/>
    <cellStyle name="20% - Énfasis1 2 2" xfId="20"/>
    <cellStyle name="20% - Énfasis1 3" xfId="21"/>
    <cellStyle name="20% - Énfasis1 3 2" xfId="22"/>
    <cellStyle name="20% - Énfasis1 4" xfId="23"/>
    <cellStyle name="20% - Énfasis2" xfId="24"/>
    <cellStyle name="20% - Énfasis2 2" xfId="25"/>
    <cellStyle name="20% - Énfasis2 2 2" xfId="26"/>
    <cellStyle name="20% - Énfasis2 3" xfId="27"/>
    <cellStyle name="20% - Énfasis2 3 2" xfId="28"/>
    <cellStyle name="20% - Énfasis2 4" xfId="29"/>
    <cellStyle name="20% - Énfasis3" xfId="30"/>
    <cellStyle name="20% - Énfasis3 2" xfId="31"/>
    <cellStyle name="20% - Énfasis3 2 2" xfId="32"/>
    <cellStyle name="20% - Énfasis3 3" xfId="33"/>
    <cellStyle name="20% - Énfasis3 3 2" xfId="34"/>
    <cellStyle name="20% - Énfasis3 4" xfId="35"/>
    <cellStyle name="20% - Énfasis4" xfId="36"/>
    <cellStyle name="20% - Énfasis4 2" xfId="37"/>
    <cellStyle name="20% - Énfasis4 2 2" xfId="38"/>
    <cellStyle name="20% - Énfasis4 3" xfId="39"/>
    <cellStyle name="20% - Énfasis4 3 2" xfId="40"/>
    <cellStyle name="20% - Énfasis4 4" xfId="41"/>
    <cellStyle name="20% - Énfasis5" xfId="42"/>
    <cellStyle name="20% - Énfasis5 2" xfId="43"/>
    <cellStyle name="20% - Énfasis5 2 2" xfId="44"/>
    <cellStyle name="20% - Énfasis5 3" xfId="45"/>
    <cellStyle name="20% - Énfasis5 3 2" xfId="46"/>
    <cellStyle name="20% - Énfasis5 4" xfId="47"/>
    <cellStyle name="20% - Énfasis6" xfId="48"/>
    <cellStyle name="20% - Énfasis6 2" xfId="49"/>
    <cellStyle name="20% - Énfasis6 2 2" xfId="50"/>
    <cellStyle name="20% - Énfasis6 3" xfId="51"/>
    <cellStyle name="20% - Énfasis6 3 2" xfId="52"/>
    <cellStyle name="20% - Énfasis6 4" xfId="53"/>
    <cellStyle name="40% - Énfasis1" xfId="54"/>
    <cellStyle name="40% - Énfasis1 2" xfId="55"/>
    <cellStyle name="40% - Énfasis1 2 2" xfId="56"/>
    <cellStyle name="40% - Énfasis1 3" xfId="57"/>
    <cellStyle name="40% - Énfasis1 3 2" xfId="58"/>
    <cellStyle name="40% - Énfasis1 4" xfId="59"/>
    <cellStyle name="40% - Énfasis2" xfId="60"/>
    <cellStyle name="40% - Énfasis2 2" xfId="61"/>
    <cellStyle name="40% - Énfasis2 2 2" xfId="62"/>
    <cellStyle name="40% - Énfasis2 3" xfId="63"/>
    <cellStyle name="40% - Énfasis2 3 2" xfId="64"/>
    <cellStyle name="40% - Énfasis2 4" xfId="65"/>
    <cellStyle name="40% - Énfasis3" xfId="66"/>
    <cellStyle name="40% - Énfasis3 2" xfId="67"/>
    <cellStyle name="40% - Énfasis3 2 2" xfId="68"/>
    <cellStyle name="40% - Énfasis3 3" xfId="69"/>
    <cellStyle name="40% - Énfasis3 3 2" xfId="70"/>
    <cellStyle name="40% - Énfasis3 4" xfId="71"/>
    <cellStyle name="40% - Énfasis4" xfId="72"/>
    <cellStyle name="40% - Énfasis4 2" xfId="73"/>
    <cellStyle name="40% - Énfasis4 2 2" xfId="74"/>
    <cellStyle name="40% - Énfasis4 3" xfId="75"/>
    <cellStyle name="40% - Énfasis4 3 2" xfId="76"/>
    <cellStyle name="40% - Énfasis4 4" xfId="77"/>
    <cellStyle name="40% - Énfasis5" xfId="78"/>
    <cellStyle name="40% - Énfasis5 2" xfId="79"/>
    <cellStyle name="40% - Énfasis5 2 2" xfId="80"/>
    <cellStyle name="40% - Énfasis5 3" xfId="81"/>
    <cellStyle name="40% - Énfasis5 3 2" xfId="82"/>
    <cellStyle name="40% - Énfasis5 4" xfId="83"/>
    <cellStyle name="40% - Énfasis6" xfId="84"/>
    <cellStyle name="40% - Énfasis6 2" xfId="85"/>
    <cellStyle name="40% - Énfasis6 2 2" xfId="86"/>
    <cellStyle name="40% - Énfasis6 3" xfId="87"/>
    <cellStyle name="40% - Énfasis6 3 2" xfId="88"/>
    <cellStyle name="40% - Énfasis6 4" xfId="89"/>
    <cellStyle name="60% - Énfasis1" xfId="90"/>
    <cellStyle name="60% - Énfasis2" xfId="91"/>
    <cellStyle name="60% - Énfasis3" xfId="92"/>
    <cellStyle name="60% - Énfasis4" xfId="93"/>
    <cellStyle name="60% - Énfasis5" xfId="94"/>
    <cellStyle name="60% - Énfasis6" xfId="95"/>
    <cellStyle name="Bueno" xfId="96"/>
    <cellStyle name="Cálculo" xfId="97"/>
    <cellStyle name="Celda de comprobación" xfId="98"/>
    <cellStyle name="Celda vinculada" xfId="99"/>
    <cellStyle name="Encabezado 1" xfId="100"/>
    <cellStyle name="Encabezado 4" xfId="101"/>
    <cellStyle name="Énfasis1" xfId="102"/>
    <cellStyle name="Énfasis2" xfId="103"/>
    <cellStyle name="Énfasis3" xfId="104"/>
    <cellStyle name="Énfasis4" xfId="105"/>
    <cellStyle name="Énfasis5" xfId="106"/>
    <cellStyle name="Énfasis6" xfId="107"/>
    <cellStyle name="Entrada" xfId="108"/>
    <cellStyle name="Estilo 1" xfId="109"/>
    <cellStyle name="Estilo 1 2" xfId="110"/>
    <cellStyle name="Estilo 1 3" xfId="111"/>
    <cellStyle name="Estilo 1_79" xfId="112"/>
    <cellStyle name="Euro" xfId="113"/>
    <cellStyle name="Euro 2" xfId="114"/>
    <cellStyle name="Euro 3" xfId="115"/>
    <cellStyle name="Euro 3 2" xfId="116"/>
    <cellStyle name="Euro 3 3" xfId="117"/>
    <cellStyle name="Euro_79" xfId="118"/>
    <cellStyle name="Hyperlink" xfId="119"/>
    <cellStyle name="Hipervínculo 2" xfId="120"/>
    <cellStyle name="Hipervínculo 2 2" xfId="121"/>
    <cellStyle name="Hipervínculo 2 3" xfId="122"/>
    <cellStyle name="Hipervínculo 2_79" xfId="123"/>
    <cellStyle name="Hipervínculo 3" xfId="124"/>
    <cellStyle name="Hipervínculo 3 2" xfId="125"/>
    <cellStyle name="Hipervínculo 4" xfId="126"/>
    <cellStyle name="Hipervínculo 5" xfId="127"/>
    <cellStyle name="Hipervínculo 6" xfId="128"/>
    <cellStyle name="Followed Hyperlink" xfId="129"/>
    <cellStyle name="Incorrecto" xfId="130"/>
    <cellStyle name="Comma" xfId="131"/>
    <cellStyle name="Comma [0]" xfId="132"/>
    <cellStyle name="Millares [0] 2" xfId="133"/>
    <cellStyle name="Millares [0] 2 2" xfId="134"/>
    <cellStyle name="Millares [0] 3" xfId="135"/>
    <cellStyle name="Millares [0] 4" xfId="136"/>
    <cellStyle name="Millares [0] 4 2" xfId="137"/>
    <cellStyle name="Millares [0] 4 3" xfId="138"/>
    <cellStyle name="Millares 10" xfId="139"/>
    <cellStyle name="Millares 10 2" xfId="140"/>
    <cellStyle name="Millares 11" xfId="141"/>
    <cellStyle name="Millares 11 2" xfId="142"/>
    <cellStyle name="Millares 12" xfId="143"/>
    <cellStyle name="Millares 12 2" xfId="144"/>
    <cellStyle name="Millares 12 3" xfId="145"/>
    <cellStyle name="Millares 13" xfId="146"/>
    <cellStyle name="Millares 14" xfId="147"/>
    <cellStyle name="Millares 15" xfId="148"/>
    <cellStyle name="Millares 16" xfId="149"/>
    <cellStyle name="Millares 16 2" xfId="150"/>
    <cellStyle name="Millares 16 3" xfId="151"/>
    <cellStyle name="Millares 17" xfId="152"/>
    <cellStyle name="Millares 17 2" xfId="153"/>
    <cellStyle name="Millares 18" xfId="154"/>
    <cellStyle name="Millares 18 2" xfId="155"/>
    <cellStyle name="Millares 18 3" xfId="156"/>
    <cellStyle name="Millares 19" xfId="157"/>
    <cellStyle name="Millares 2" xfId="158"/>
    <cellStyle name="Millares 2 2" xfId="159"/>
    <cellStyle name="Millares 2 2 2" xfId="160"/>
    <cellStyle name="Millares 2 2 2 2" xfId="161"/>
    <cellStyle name="Millares 2 2 3" xfId="162"/>
    <cellStyle name="Millares 2 2 3 2" xfId="163"/>
    <cellStyle name="Millares 2 2 4" xfId="164"/>
    <cellStyle name="Millares 2 3" xfId="165"/>
    <cellStyle name="Millares 2 3 2" xfId="166"/>
    <cellStyle name="Millares 2 3 2 2" xfId="167"/>
    <cellStyle name="Millares 2 3 3" xfId="168"/>
    <cellStyle name="Millares 2 3 4" xfId="169"/>
    <cellStyle name="Millares 2 4" xfId="170"/>
    <cellStyle name="Millares 2 4 2" xfId="171"/>
    <cellStyle name="Millares 2 4 3" xfId="172"/>
    <cellStyle name="Millares 2 4 4" xfId="173"/>
    <cellStyle name="Millares 2 5" xfId="174"/>
    <cellStyle name="Millares 2 5 2" xfId="175"/>
    <cellStyle name="Millares 2 5 3" xfId="176"/>
    <cellStyle name="Millares 2 6" xfId="177"/>
    <cellStyle name="Millares 2 6 2" xfId="178"/>
    <cellStyle name="Millares 2 6 3" xfId="179"/>
    <cellStyle name="Millares 2 6 4" xfId="180"/>
    <cellStyle name="Millares 2 7" xfId="181"/>
    <cellStyle name="Millares 2 8" xfId="182"/>
    <cellStyle name="Millares 2 9" xfId="183"/>
    <cellStyle name="Millares 20" xfId="184"/>
    <cellStyle name="Millares 20 2" xfId="185"/>
    <cellStyle name="Millares 21" xfId="186"/>
    <cellStyle name="Millares 22" xfId="187"/>
    <cellStyle name="Millares 23" xfId="188"/>
    <cellStyle name="Millares 24" xfId="189"/>
    <cellStyle name="Millares 25" xfId="190"/>
    <cellStyle name="Millares 26" xfId="191"/>
    <cellStyle name="Millares 27" xfId="192"/>
    <cellStyle name="Millares 28" xfId="193"/>
    <cellStyle name="Millares 29" xfId="194"/>
    <cellStyle name="Millares 3" xfId="195"/>
    <cellStyle name="Millares 3 2" xfId="196"/>
    <cellStyle name="Millares 3 2 2" xfId="197"/>
    <cellStyle name="Millares 3 2 3" xfId="198"/>
    <cellStyle name="Millares 3 2 3 2" xfId="199"/>
    <cellStyle name="Millares 3 2 3 2 2" xfId="200"/>
    <cellStyle name="Millares 3 2 3 2 2 2" xfId="201"/>
    <cellStyle name="Millares 3 2 3 2 3" xfId="202"/>
    <cellStyle name="Millares 3 2 3 3" xfId="203"/>
    <cellStyle name="Millares 3 2 3 3 2" xfId="204"/>
    <cellStyle name="Millares 3 2 3 4" xfId="205"/>
    <cellStyle name="Millares 3 2 3 5" xfId="206"/>
    <cellStyle name="Millares 3 2 4" xfId="207"/>
    <cellStyle name="Millares 3 2 4 2" xfId="208"/>
    <cellStyle name="Millares 3 2 4 3" xfId="209"/>
    <cellStyle name="Millares 3 2 5" xfId="210"/>
    <cellStyle name="Millares 3 2 5 2" xfId="211"/>
    <cellStyle name="Millares 3 2 5 3" xfId="212"/>
    <cellStyle name="Millares 3 2 6" xfId="213"/>
    <cellStyle name="Millares 3 2 7" xfId="214"/>
    <cellStyle name="Millares 3 3" xfId="215"/>
    <cellStyle name="Millares 3 3 2" xfId="216"/>
    <cellStyle name="Millares 3 3 2 2" xfId="217"/>
    <cellStyle name="Millares 3 3 3" xfId="218"/>
    <cellStyle name="Millares 3 4" xfId="219"/>
    <cellStyle name="Millares 3 4 2" xfId="220"/>
    <cellStyle name="Millares 3 4 2 2" xfId="221"/>
    <cellStyle name="Millares 3 4 2 2 2" xfId="222"/>
    <cellStyle name="Millares 3 4 2 3" xfId="223"/>
    <cellStyle name="Millares 3 4 2 4" xfId="224"/>
    <cellStyle name="Millares 3 4 3" xfId="225"/>
    <cellStyle name="Millares 3 4 3 2" xfId="226"/>
    <cellStyle name="Millares 3 4 4" xfId="227"/>
    <cellStyle name="Millares 3 4 5" xfId="228"/>
    <cellStyle name="Millares 3 4 6" xfId="229"/>
    <cellStyle name="Millares 3 5" xfId="230"/>
    <cellStyle name="Millares 3 5 2" xfId="231"/>
    <cellStyle name="Millares 3 6" xfId="232"/>
    <cellStyle name="Millares 3 6 2" xfId="233"/>
    <cellStyle name="Millares 30" xfId="234"/>
    <cellStyle name="Millares 30 2" xfId="235"/>
    <cellStyle name="Millares 31" xfId="236"/>
    <cellStyle name="Millares 32" xfId="237"/>
    <cellStyle name="Millares 33" xfId="238"/>
    <cellStyle name="Millares 34" xfId="239"/>
    <cellStyle name="Millares 35" xfId="240"/>
    <cellStyle name="Millares 36" xfId="241"/>
    <cellStyle name="Millares 36 2" xfId="242"/>
    <cellStyle name="Millares 37" xfId="243"/>
    <cellStyle name="Millares 37 2" xfId="244"/>
    <cellStyle name="Millares 38" xfId="245"/>
    <cellStyle name="Millares 38 2" xfId="246"/>
    <cellStyle name="Millares 39" xfId="247"/>
    <cellStyle name="Millares 39 2" xfId="248"/>
    <cellStyle name="Millares 4" xfId="249"/>
    <cellStyle name="Millares 4 2" xfId="250"/>
    <cellStyle name="Millares 4 2 2" xfId="251"/>
    <cellStyle name="Millares 4 2 3" xfId="252"/>
    <cellStyle name="Millares 4 2 4" xfId="253"/>
    <cellStyle name="Millares 4 3" xfId="254"/>
    <cellStyle name="Millares 4 3 2" xfId="255"/>
    <cellStyle name="Millares 4 3 2 2" xfId="256"/>
    <cellStyle name="Millares 4 3 2 2 2" xfId="257"/>
    <cellStyle name="Millares 4 3 2 3" xfId="258"/>
    <cellStyle name="Millares 4 3 3" xfId="259"/>
    <cellStyle name="Millares 4 4" xfId="260"/>
    <cellStyle name="Millares 4 5" xfId="261"/>
    <cellStyle name="Millares 4 5 2" xfId="262"/>
    <cellStyle name="Millares 4 6" xfId="263"/>
    <cellStyle name="Millares 40" xfId="264"/>
    <cellStyle name="Millares 41" xfId="265"/>
    <cellStyle name="Millares 42" xfId="266"/>
    <cellStyle name="Millares 43" xfId="267"/>
    <cellStyle name="Millares 44" xfId="268"/>
    <cellStyle name="Millares 45" xfId="269"/>
    <cellStyle name="Millares 46" xfId="270"/>
    <cellStyle name="Millares 47" xfId="271"/>
    <cellStyle name="Millares 48" xfId="272"/>
    <cellStyle name="Millares 49" xfId="273"/>
    <cellStyle name="Millares 5" xfId="274"/>
    <cellStyle name="Millares 5 2" xfId="275"/>
    <cellStyle name="Millares 50" xfId="276"/>
    <cellStyle name="Millares 51" xfId="277"/>
    <cellStyle name="Millares 52" xfId="278"/>
    <cellStyle name="Millares 53" xfId="279"/>
    <cellStyle name="Millares 54" xfId="280"/>
    <cellStyle name="Millares 54 2" xfId="281"/>
    <cellStyle name="Millares 55" xfId="282"/>
    <cellStyle name="Millares 55 2" xfId="283"/>
    <cellStyle name="Millares 56" xfId="284"/>
    <cellStyle name="Millares 56 2" xfId="285"/>
    <cellStyle name="Millares 56 3" xfId="286"/>
    <cellStyle name="Millares 57" xfId="287"/>
    <cellStyle name="Millares 58" xfId="288"/>
    <cellStyle name="Millares 59" xfId="289"/>
    <cellStyle name="Millares 6" xfId="290"/>
    <cellStyle name="Millares 6 2" xfId="291"/>
    <cellStyle name="Millares 60" xfId="292"/>
    <cellStyle name="Millares 61" xfId="293"/>
    <cellStyle name="Millares 62" xfId="294"/>
    <cellStyle name="Millares 63" xfId="295"/>
    <cellStyle name="Millares 64" xfId="296"/>
    <cellStyle name="Millares 65" xfId="297"/>
    <cellStyle name="Millares 66" xfId="298"/>
    <cellStyle name="Millares 67" xfId="299"/>
    <cellStyle name="Millares 68" xfId="300"/>
    <cellStyle name="Millares 69" xfId="301"/>
    <cellStyle name="Millares 7" xfId="302"/>
    <cellStyle name="Millares 7 2" xfId="303"/>
    <cellStyle name="Millares 70" xfId="304"/>
    <cellStyle name="Millares 71" xfId="305"/>
    <cellStyle name="Millares 72" xfId="306"/>
    <cellStyle name="Millares 73" xfId="307"/>
    <cellStyle name="Millares 74" xfId="308"/>
    <cellStyle name="Millares 75" xfId="309"/>
    <cellStyle name="Millares 76" xfId="310"/>
    <cellStyle name="Millares 77" xfId="311"/>
    <cellStyle name="Millares 78" xfId="312"/>
    <cellStyle name="Millares 79" xfId="313"/>
    <cellStyle name="Millares 8" xfId="314"/>
    <cellStyle name="Millares 8 2" xfId="315"/>
    <cellStyle name="Millares 80" xfId="316"/>
    <cellStyle name="Millares 81" xfId="317"/>
    <cellStyle name="Millares 82" xfId="318"/>
    <cellStyle name="Millares 83" xfId="319"/>
    <cellStyle name="Millares 84" xfId="320"/>
    <cellStyle name="Millares 85" xfId="321"/>
    <cellStyle name="Millares 86" xfId="322"/>
    <cellStyle name="Millares 87" xfId="323"/>
    <cellStyle name="Millares 88" xfId="324"/>
    <cellStyle name="Millares 89" xfId="325"/>
    <cellStyle name="Millares 9" xfId="326"/>
    <cellStyle name="Millares 9 2" xfId="327"/>
    <cellStyle name="Millares 90" xfId="328"/>
    <cellStyle name="Millares 91" xfId="329"/>
    <cellStyle name="Millares 92" xfId="330"/>
    <cellStyle name="Millares 93" xfId="331"/>
    <cellStyle name="Millares 94" xfId="332"/>
    <cellStyle name="Millares 95" xfId="333"/>
    <cellStyle name="Millares 96" xfId="334"/>
    <cellStyle name="Millares_PAMC2004 2" xfId="335"/>
    <cellStyle name="Currency" xfId="336"/>
    <cellStyle name="Currency [0]" xfId="337"/>
    <cellStyle name="Moneda 2" xfId="338"/>
    <cellStyle name="Moneda 2 2" xfId="339"/>
    <cellStyle name="Moneda 3" xfId="340"/>
    <cellStyle name="Moneda 3 2" xfId="341"/>
    <cellStyle name="Moneda 3 2 2" xfId="342"/>
    <cellStyle name="Moneda 3 3" xfId="343"/>
    <cellStyle name="Moneda 4" xfId="344"/>
    <cellStyle name="Moneda 4 2" xfId="345"/>
    <cellStyle name="Moneda_PAMC2004 2" xfId="346"/>
    <cellStyle name="Neutral" xfId="347"/>
    <cellStyle name="Normal 10" xfId="348"/>
    <cellStyle name="Normal 10 2" xfId="349"/>
    <cellStyle name="Normal 10 2 2" xfId="350"/>
    <cellStyle name="Normal 10 2 2 2" xfId="351"/>
    <cellStyle name="Normal 10 2 3" xfId="352"/>
    <cellStyle name="Normal 10 3" xfId="353"/>
    <cellStyle name="Normal 10_79" xfId="354"/>
    <cellStyle name="Normal 100" xfId="355"/>
    <cellStyle name="Normal 101" xfId="356"/>
    <cellStyle name="Normal 101 2" xfId="357"/>
    <cellStyle name="Normal 102" xfId="358"/>
    <cellStyle name="Normal 102 2" xfId="359"/>
    <cellStyle name="Normal 103" xfId="360"/>
    <cellStyle name="Normal 103 2" xfId="361"/>
    <cellStyle name="Normal 104" xfId="362"/>
    <cellStyle name="Normal 104 2" xfId="363"/>
    <cellStyle name="Normal 105" xfId="364"/>
    <cellStyle name="Normal 106" xfId="365"/>
    <cellStyle name="Normal 107" xfId="366"/>
    <cellStyle name="Normal 108" xfId="367"/>
    <cellStyle name="Normal 109" xfId="368"/>
    <cellStyle name="Normal 11" xfId="369"/>
    <cellStyle name="Normal 11 2" xfId="370"/>
    <cellStyle name="Normal 11 2 2" xfId="371"/>
    <cellStyle name="Normal 11 3" xfId="372"/>
    <cellStyle name="Normal 11 4" xfId="373"/>
    <cellStyle name="Normal 11_79" xfId="374"/>
    <cellStyle name="Normal 110" xfId="375"/>
    <cellStyle name="Normal 111" xfId="376"/>
    <cellStyle name="Normal 112" xfId="377"/>
    <cellStyle name="Normal 113" xfId="378"/>
    <cellStyle name="Normal 114" xfId="379"/>
    <cellStyle name="Normal 12" xfId="380"/>
    <cellStyle name="Normal 12 2" xfId="381"/>
    <cellStyle name="Normal 12 3" xfId="382"/>
    <cellStyle name="Normal 12_79" xfId="383"/>
    <cellStyle name="Normal 120" xfId="384"/>
    <cellStyle name="Normal 120 2" xfId="385"/>
    <cellStyle name="Normal 120 2 2" xfId="386"/>
    <cellStyle name="Normal 120 3" xfId="387"/>
    <cellStyle name="Normal 120 4" xfId="388"/>
    <cellStyle name="Normal 120 5" xfId="389"/>
    <cellStyle name="Normal 120 6" xfId="390"/>
    <cellStyle name="Normal 123" xfId="391"/>
    <cellStyle name="Normal 13" xfId="392"/>
    <cellStyle name="Normal 13 2" xfId="393"/>
    <cellStyle name="Normal 13 3" xfId="394"/>
    <cellStyle name="Normal 13 3 2" xfId="395"/>
    <cellStyle name="Normal 13 3 2 2" xfId="396"/>
    <cellStyle name="Normal 13 3 2 2 2" xfId="397"/>
    <cellStyle name="Normal 13 3 2 3" xfId="398"/>
    <cellStyle name="Normal 13 3 3" xfId="399"/>
    <cellStyle name="Normal 13 3 3 2" xfId="400"/>
    <cellStyle name="Normal 13 3 4" xfId="401"/>
    <cellStyle name="Normal 13 4" xfId="402"/>
    <cellStyle name="Normal 13 5" xfId="403"/>
    <cellStyle name="Normal 13 5 2" xfId="404"/>
    <cellStyle name="Normal 13_79" xfId="405"/>
    <cellStyle name="Normal 14" xfId="406"/>
    <cellStyle name="Normal 14 2" xfId="407"/>
    <cellStyle name="Normal 14 3" xfId="408"/>
    <cellStyle name="Normal 14 3 2" xfId="409"/>
    <cellStyle name="Normal 14 3 2 2" xfId="410"/>
    <cellStyle name="Normal 14 3 2 2 2" xfId="411"/>
    <cellStyle name="Normal 14 3 2 3" xfId="412"/>
    <cellStyle name="Normal 14 3 3" xfId="413"/>
    <cellStyle name="Normal 14 3 3 2" xfId="414"/>
    <cellStyle name="Normal 14 3 4" xfId="415"/>
    <cellStyle name="Normal 14 4" xfId="416"/>
    <cellStyle name="Normal 14 5" xfId="417"/>
    <cellStyle name="Normal 14 5 2" xfId="418"/>
    <cellStyle name="Normal 14_79" xfId="419"/>
    <cellStyle name="Normal 15" xfId="420"/>
    <cellStyle name="Normal 15 2" xfId="421"/>
    <cellStyle name="Normal 15 2 2" xfId="422"/>
    <cellStyle name="Normal 15_79" xfId="423"/>
    <cellStyle name="Normal 16" xfId="424"/>
    <cellStyle name="Normal 16 2" xfId="425"/>
    <cellStyle name="Normal 16 3" xfId="426"/>
    <cellStyle name="Normal 16 4" xfId="427"/>
    <cellStyle name="Normal 16_79" xfId="428"/>
    <cellStyle name="Normal 17" xfId="429"/>
    <cellStyle name="Normal 17 2" xfId="430"/>
    <cellStyle name="Normal 17_79" xfId="431"/>
    <cellStyle name="Normal 18" xfId="432"/>
    <cellStyle name="Normal 18 2" xfId="433"/>
    <cellStyle name="Normal 18_79" xfId="434"/>
    <cellStyle name="Normal 19" xfId="435"/>
    <cellStyle name="Normal 19 2" xfId="436"/>
    <cellStyle name="Normal 19 3" xfId="437"/>
    <cellStyle name="Normal 19_79" xfId="438"/>
    <cellStyle name="Normal 2" xfId="439"/>
    <cellStyle name="Normal 2 10" xfId="440"/>
    <cellStyle name="Normal 2 11" xfId="441"/>
    <cellStyle name="Normal 2 2" xfId="442"/>
    <cellStyle name="Normal 2 2 10" xfId="443"/>
    <cellStyle name="Normal 2 2 2" xfId="444"/>
    <cellStyle name="Normal 2 2 2 2" xfId="445"/>
    <cellStyle name="Normal 2 2 2_79" xfId="446"/>
    <cellStyle name="Normal 2 2 3" xfId="447"/>
    <cellStyle name="Normal 2 2 3 2" xfId="448"/>
    <cellStyle name="Normal 2 2 4" xfId="449"/>
    <cellStyle name="Normal 2 2 5" xfId="450"/>
    <cellStyle name="Normal 2 2 6" xfId="451"/>
    <cellStyle name="Normal 2 2 7" xfId="452"/>
    <cellStyle name="Normal 2 2 8" xfId="453"/>
    <cellStyle name="Normal 2 2 9" xfId="454"/>
    <cellStyle name="Normal 2 2_79" xfId="455"/>
    <cellStyle name="Normal 2 3" xfId="456"/>
    <cellStyle name="Normal 2 3 2" xfId="457"/>
    <cellStyle name="Normal 2 3 2 2" xfId="458"/>
    <cellStyle name="Normal 2 3 3" xfId="459"/>
    <cellStyle name="Normal 2 3_79" xfId="460"/>
    <cellStyle name="Normal 2 4" xfId="461"/>
    <cellStyle name="Normal 2 4 2" xfId="462"/>
    <cellStyle name="Normal 2 4_79" xfId="463"/>
    <cellStyle name="Normal 2 5" xfId="464"/>
    <cellStyle name="Normal 2 5 2" xfId="465"/>
    <cellStyle name="Normal 2 6" xfId="466"/>
    <cellStyle name="Normal 2 6 2" xfId="467"/>
    <cellStyle name="Normal 2 7" xfId="468"/>
    <cellStyle name="Normal 2 7 2" xfId="469"/>
    <cellStyle name="Normal 2 7 3" xfId="470"/>
    <cellStyle name="Normal 2 8" xfId="471"/>
    <cellStyle name="Normal 2 9" xfId="472"/>
    <cellStyle name="Normal 2_79" xfId="473"/>
    <cellStyle name="Normal 20" xfId="474"/>
    <cellStyle name="Normal 20 2" xfId="475"/>
    <cellStyle name="Normal 20_79" xfId="476"/>
    <cellStyle name="Normal 21" xfId="477"/>
    <cellStyle name="Normal 21 2" xfId="478"/>
    <cellStyle name="Normal 21_79" xfId="479"/>
    <cellStyle name="Normal 22" xfId="480"/>
    <cellStyle name="Normal 22 2" xfId="481"/>
    <cellStyle name="Normal 22_79" xfId="482"/>
    <cellStyle name="Normal 23" xfId="483"/>
    <cellStyle name="Normal 23 2" xfId="484"/>
    <cellStyle name="Normal 23_79" xfId="485"/>
    <cellStyle name="Normal 24" xfId="486"/>
    <cellStyle name="Normal 24 2" xfId="487"/>
    <cellStyle name="Normal 24_79" xfId="488"/>
    <cellStyle name="Normal 25" xfId="489"/>
    <cellStyle name="Normal 25 2" xfId="490"/>
    <cellStyle name="Normal 25_79" xfId="491"/>
    <cellStyle name="Normal 26" xfId="492"/>
    <cellStyle name="Normal 26 2" xfId="493"/>
    <cellStyle name="Normal 26_79" xfId="494"/>
    <cellStyle name="Normal 27" xfId="495"/>
    <cellStyle name="Normal 27 2" xfId="496"/>
    <cellStyle name="Normal 27_79" xfId="497"/>
    <cellStyle name="Normal 28" xfId="498"/>
    <cellStyle name="Normal 28 2" xfId="499"/>
    <cellStyle name="Normal 28_79" xfId="500"/>
    <cellStyle name="Normal 29" xfId="501"/>
    <cellStyle name="Normal 29 2" xfId="502"/>
    <cellStyle name="Normal 29_79" xfId="503"/>
    <cellStyle name="Normal 3" xfId="504"/>
    <cellStyle name="Normal 3 10" xfId="505"/>
    <cellStyle name="Normal 3 11" xfId="506"/>
    <cellStyle name="Normal 3 2" xfId="507"/>
    <cellStyle name="Normal 3 2 2" xfId="508"/>
    <cellStyle name="Normal 3 2 2 2" xfId="509"/>
    <cellStyle name="Normal 3 2 2 2 2" xfId="510"/>
    <cellStyle name="Normal 3 2 2 3" xfId="511"/>
    <cellStyle name="Normal 3 2 2 4" xfId="512"/>
    <cellStyle name="Normal 3 2 3" xfId="513"/>
    <cellStyle name="Normal 3 2 3 2" xfId="514"/>
    <cellStyle name="Normal 3 2 3 2 2" xfId="515"/>
    <cellStyle name="Normal 3 2 3 3" xfId="516"/>
    <cellStyle name="Normal 3 2 3 4" xfId="517"/>
    <cellStyle name="Normal 3 2 4" xfId="518"/>
    <cellStyle name="Normal 3 2 4 2" xfId="519"/>
    <cellStyle name="Normal 3 2 5" xfId="520"/>
    <cellStyle name="Normal 3 2 6" xfId="521"/>
    <cellStyle name="Normal 3 2 7" xfId="522"/>
    <cellStyle name="Normal 3 2_79" xfId="523"/>
    <cellStyle name="Normal 3 3" xfId="524"/>
    <cellStyle name="Normal 3 3 2" xfId="525"/>
    <cellStyle name="Normal 3 3 2 2" xfId="526"/>
    <cellStyle name="Normal 3 3 2 2 2" xfId="527"/>
    <cellStyle name="Normal 3 3 2 3" xfId="528"/>
    <cellStyle name="Normal 3 3 3" xfId="529"/>
    <cellStyle name="Normal 3 3 3 2" xfId="530"/>
    <cellStyle name="Normal 3 3 4" xfId="531"/>
    <cellStyle name="Normal 3 3 5" xfId="532"/>
    <cellStyle name="Normal 3 4" xfId="533"/>
    <cellStyle name="Normal 3 4 2" xfId="534"/>
    <cellStyle name="Normal 3 4 2 2" xfId="535"/>
    <cellStyle name="Normal 3 4 3" xfId="536"/>
    <cellStyle name="Normal 3 4 4" xfId="537"/>
    <cellStyle name="Normal 3 5" xfId="538"/>
    <cellStyle name="Normal 3 5 2" xfId="539"/>
    <cellStyle name="Normal 3 5 2 2" xfId="540"/>
    <cellStyle name="Normal 3 5 3" xfId="541"/>
    <cellStyle name="Normal 3 5 4" xfId="542"/>
    <cellStyle name="Normal 3 6" xfId="543"/>
    <cellStyle name="Normal 3 6 2" xfId="544"/>
    <cellStyle name="Normal 3 6 3" xfId="545"/>
    <cellStyle name="Normal 3 6 4" xfId="546"/>
    <cellStyle name="Normal 3 7" xfId="547"/>
    <cellStyle name="Normal 3 7 2" xfId="548"/>
    <cellStyle name="Normal 3 8" xfId="549"/>
    <cellStyle name="Normal 3 9" xfId="550"/>
    <cellStyle name="Normal 3_79" xfId="551"/>
    <cellStyle name="Normal 30" xfId="552"/>
    <cellStyle name="Normal 30 2" xfId="553"/>
    <cellStyle name="Normal 30_79" xfId="554"/>
    <cellStyle name="Normal 31" xfId="555"/>
    <cellStyle name="Normal 31 2" xfId="556"/>
    <cellStyle name="Normal 31_79" xfId="557"/>
    <cellStyle name="Normal 32" xfId="558"/>
    <cellStyle name="Normal 32 2" xfId="559"/>
    <cellStyle name="Normal 32 2 2" xfId="560"/>
    <cellStyle name="Normal 32 3" xfId="561"/>
    <cellStyle name="Normal 32_79" xfId="562"/>
    <cellStyle name="Normal 33" xfId="563"/>
    <cellStyle name="Normal 33 2" xfId="564"/>
    <cellStyle name="Normal 34" xfId="565"/>
    <cellStyle name="Normal 34 2" xfId="566"/>
    <cellStyle name="Normal 34_79" xfId="567"/>
    <cellStyle name="Normal 35" xfId="568"/>
    <cellStyle name="Normal 35 2" xfId="569"/>
    <cellStyle name="Normal 36" xfId="570"/>
    <cellStyle name="Normal 36 2" xfId="571"/>
    <cellStyle name="Normal 37" xfId="572"/>
    <cellStyle name="Normal 37 2" xfId="573"/>
    <cellStyle name="Normal 37_79" xfId="574"/>
    <cellStyle name="Normal 38" xfId="575"/>
    <cellStyle name="Normal 38 2" xfId="576"/>
    <cellStyle name="Normal 38_79" xfId="577"/>
    <cellStyle name="Normal 39" xfId="578"/>
    <cellStyle name="Normal 39 2" xfId="579"/>
    <cellStyle name="Normal 4" xfId="580"/>
    <cellStyle name="Normal 4 10" xfId="581"/>
    <cellStyle name="Normal 4 11" xfId="582"/>
    <cellStyle name="Normal 4 2" xfId="583"/>
    <cellStyle name="Normal 4 2 2" xfId="584"/>
    <cellStyle name="Normal 4 2 3" xfId="585"/>
    <cellStyle name="Normal 4 2_79" xfId="586"/>
    <cellStyle name="Normal 4 3" xfId="587"/>
    <cellStyle name="Normal 4 3 2" xfId="588"/>
    <cellStyle name="Normal 4 3 3" xfId="589"/>
    <cellStyle name="Normal 4 4" xfId="590"/>
    <cellStyle name="Normal 4 4 2" xfId="591"/>
    <cellStyle name="Normal 4 5" xfId="592"/>
    <cellStyle name="Normal 4 6" xfId="593"/>
    <cellStyle name="Normal 4 7" xfId="594"/>
    <cellStyle name="Normal 4 8" xfId="595"/>
    <cellStyle name="Normal 4 9" xfId="596"/>
    <cellStyle name="Normal 4_79" xfId="597"/>
    <cellStyle name="Normal 40" xfId="598"/>
    <cellStyle name="Normal 40 2" xfId="599"/>
    <cellStyle name="Normal 41" xfId="600"/>
    <cellStyle name="Normal 41 2" xfId="601"/>
    <cellStyle name="Normal 42" xfId="602"/>
    <cellStyle name="Normal 42 2" xfId="603"/>
    <cellStyle name="Normal 43" xfId="604"/>
    <cellStyle name="Normal 43 2" xfId="605"/>
    <cellStyle name="Normal 44" xfId="606"/>
    <cellStyle name="Normal 44 2" xfId="607"/>
    <cellStyle name="Normal 45" xfId="608"/>
    <cellStyle name="Normal 45 2" xfId="609"/>
    <cellStyle name="Normal 45 3" xfId="610"/>
    <cellStyle name="Normal 46" xfId="611"/>
    <cellStyle name="Normal 47" xfId="612"/>
    <cellStyle name="Normal 48" xfId="613"/>
    <cellStyle name="Normal 49" xfId="614"/>
    <cellStyle name="Normal 5" xfId="615"/>
    <cellStyle name="Normal 5 2" xfId="616"/>
    <cellStyle name="Normal 5 2 2" xfId="617"/>
    <cellStyle name="Normal 5 2 2 2" xfId="618"/>
    <cellStyle name="Normal 5 2 3" xfId="619"/>
    <cellStyle name="Normal 5 2 4" xfId="620"/>
    <cellStyle name="Normal 5 2 5" xfId="621"/>
    <cellStyle name="Normal 5 3" xfId="622"/>
    <cellStyle name="Normal 5 3 2" xfId="623"/>
    <cellStyle name="Normal 5 4" xfId="624"/>
    <cellStyle name="Normal 5 5" xfId="625"/>
    <cellStyle name="Normal 5_79" xfId="626"/>
    <cellStyle name="Normal 50" xfId="627"/>
    <cellStyle name="Normal 51" xfId="628"/>
    <cellStyle name="Normal 52" xfId="629"/>
    <cellStyle name="Normal 53" xfId="630"/>
    <cellStyle name="Normal 54" xfId="631"/>
    <cellStyle name="Normal 55" xfId="632"/>
    <cellStyle name="Normal 56" xfId="633"/>
    <cellStyle name="Normal 57" xfId="634"/>
    <cellStyle name="Normal 58" xfId="635"/>
    <cellStyle name="Normal 59" xfId="636"/>
    <cellStyle name="Normal 6" xfId="637"/>
    <cellStyle name="Normal 6 2" xfId="638"/>
    <cellStyle name="Normal 6 2 2" xfId="639"/>
    <cellStyle name="Normal 6 2 2 2" xfId="640"/>
    <cellStyle name="Normal 6 2 3" xfId="641"/>
    <cellStyle name="Normal 6 2 4" xfId="642"/>
    <cellStyle name="Normal 6 2 5" xfId="643"/>
    <cellStyle name="Normal 6 3" xfId="644"/>
    <cellStyle name="Normal 6 3 2" xfId="645"/>
    <cellStyle name="Normal 6 4" xfId="646"/>
    <cellStyle name="Normal 6 5" xfId="647"/>
    <cellStyle name="Normal 6_79" xfId="648"/>
    <cellStyle name="Normal 60" xfId="649"/>
    <cellStyle name="Normal 61" xfId="650"/>
    <cellStyle name="Normal 62" xfId="651"/>
    <cellStyle name="Normal 63" xfId="652"/>
    <cellStyle name="Normal 64" xfId="653"/>
    <cellStyle name="Normal 65" xfId="654"/>
    <cellStyle name="Normal 66" xfId="655"/>
    <cellStyle name="Normal 67" xfId="656"/>
    <cellStyle name="Normal 68" xfId="657"/>
    <cellStyle name="Normal 69" xfId="658"/>
    <cellStyle name="Normal 7" xfId="659"/>
    <cellStyle name="Normal 7 2" xfId="660"/>
    <cellStyle name="Normal 7 2 2" xfId="661"/>
    <cellStyle name="Normal 7 2 2 2" xfId="662"/>
    <cellStyle name="Normal 7 2 3" xfId="663"/>
    <cellStyle name="Normal 7 2 4" xfId="664"/>
    <cellStyle name="Normal 7 2 5" xfId="665"/>
    <cellStyle name="Normal 7 3" xfId="666"/>
    <cellStyle name="Normal 7 3 2" xfId="667"/>
    <cellStyle name="Normal 7 4" xfId="668"/>
    <cellStyle name="Normal 7 5" xfId="669"/>
    <cellStyle name="Normal 7_79" xfId="670"/>
    <cellStyle name="Normal 70" xfId="671"/>
    <cellStyle name="Normal 71" xfId="672"/>
    <cellStyle name="Normal 72" xfId="673"/>
    <cellStyle name="Normal 73" xfId="674"/>
    <cellStyle name="Normal 74" xfId="675"/>
    <cellStyle name="Normal 75" xfId="676"/>
    <cellStyle name="Normal 76" xfId="677"/>
    <cellStyle name="Normal 77" xfId="678"/>
    <cellStyle name="Normal 78" xfId="679"/>
    <cellStyle name="Normal 79" xfId="680"/>
    <cellStyle name="Normal 8" xfId="681"/>
    <cellStyle name="Normal 8 2" xfId="682"/>
    <cellStyle name="Normal 8 2 2" xfId="683"/>
    <cellStyle name="Normal 8 3" xfId="684"/>
    <cellStyle name="Normal 8 4" xfId="685"/>
    <cellStyle name="Normal 8_79" xfId="686"/>
    <cellStyle name="Normal 80" xfId="687"/>
    <cellStyle name="Normal 81" xfId="688"/>
    <cellStyle name="Normal 82" xfId="689"/>
    <cellStyle name="Normal 83" xfId="690"/>
    <cellStyle name="Normal 84" xfId="691"/>
    <cellStyle name="Normal 85" xfId="692"/>
    <cellStyle name="Normal 86" xfId="693"/>
    <cellStyle name="Normal 87" xfId="694"/>
    <cellStyle name="Normal 88" xfId="695"/>
    <cellStyle name="Normal 88 2" xfId="696"/>
    <cellStyle name="Normal 88 2 2" xfId="697"/>
    <cellStyle name="Normal 88 3" xfId="698"/>
    <cellStyle name="Normal 89" xfId="699"/>
    <cellStyle name="Normal 89 2" xfId="700"/>
    <cellStyle name="Normal 89 3" xfId="701"/>
    <cellStyle name="Normal 9" xfId="702"/>
    <cellStyle name="Normal 9 2" xfId="703"/>
    <cellStyle name="Normal 9 2 2" xfId="704"/>
    <cellStyle name="Normal 9 2 3" xfId="705"/>
    <cellStyle name="Normal 9 3" xfId="706"/>
    <cellStyle name="Normal 9 3 2" xfId="707"/>
    <cellStyle name="Normal 9 4" xfId="708"/>
    <cellStyle name="Normal 9 5" xfId="709"/>
    <cellStyle name="Normal 9 6" xfId="710"/>
    <cellStyle name="Normal 9_79" xfId="711"/>
    <cellStyle name="Normal 90" xfId="712"/>
    <cellStyle name="Normal 91" xfId="713"/>
    <cellStyle name="Normal 92" xfId="714"/>
    <cellStyle name="Normal 93" xfId="715"/>
    <cellStyle name="Normal 94" xfId="716"/>
    <cellStyle name="Normal 95" xfId="717"/>
    <cellStyle name="Normal 96" xfId="718"/>
    <cellStyle name="Normal 97" xfId="719"/>
    <cellStyle name="Normal 98" xfId="720"/>
    <cellStyle name="Normal 99" xfId="721"/>
    <cellStyle name="Normal 99 2" xfId="722"/>
    <cellStyle name="Notas" xfId="723"/>
    <cellStyle name="Notas 2" xfId="724"/>
    <cellStyle name="Notas 2 10" xfId="725"/>
    <cellStyle name="Notas 2 2" xfId="726"/>
    <cellStyle name="Notas 2 2 2" xfId="727"/>
    <cellStyle name="Notas 2 2 2 2" xfId="728"/>
    <cellStyle name="Notas 2 2 3" xfId="729"/>
    <cellStyle name="Notas 2 2 4" xfId="730"/>
    <cellStyle name="Notas 2 3" xfId="731"/>
    <cellStyle name="Notas 2 3 2" xfId="732"/>
    <cellStyle name="Notas 2 3 2 2" xfId="733"/>
    <cellStyle name="Notas 2 3 3" xfId="734"/>
    <cellStyle name="Notas 2 3 4" xfId="735"/>
    <cellStyle name="Notas 2 4" xfId="736"/>
    <cellStyle name="Notas 2 4 2" xfId="737"/>
    <cellStyle name="Notas 2 4 3" xfId="738"/>
    <cellStyle name="Notas 2 5" xfId="739"/>
    <cellStyle name="Notas 2 5 2" xfId="740"/>
    <cellStyle name="Notas 2 5 3" xfId="741"/>
    <cellStyle name="Notas 2 6" xfId="742"/>
    <cellStyle name="Notas 2 6 2" xfId="743"/>
    <cellStyle name="Notas 2 7" xfId="744"/>
    <cellStyle name="Notas 2 8" xfId="745"/>
    <cellStyle name="Notas 2 9" xfId="746"/>
    <cellStyle name="Notas 3" xfId="747"/>
    <cellStyle name="Notas 3 2" xfId="748"/>
    <cellStyle name="Notas 3 2 2" xfId="749"/>
    <cellStyle name="Notas 3 3" xfId="750"/>
    <cellStyle name="Percent" xfId="751"/>
    <cellStyle name="Porcentaje 2" xfId="752"/>
    <cellStyle name="Porcentaje 2 2" xfId="753"/>
    <cellStyle name="Porcentaje 2 3" xfId="754"/>
    <cellStyle name="Porcentaje 3" xfId="755"/>
    <cellStyle name="Porcentaje 3 2" xfId="756"/>
    <cellStyle name="Porcentaje 4" xfId="757"/>
    <cellStyle name="Porcentaje 5" xfId="758"/>
    <cellStyle name="Porcentaje 6" xfId="759"/>
    <cellStyle name="Porcentaje 7" xfId="760"/>
    <cellStyle name="Porcentual 10" xfId="761"/>
    <cellStyle name="Porcentual 11" xfId="762"/>
    <cellStyle name="Porcentual 12" xfId="763"/>
    <cellStyle name="Porcentual 13" xfId="764"/>
    <cellStyle name="Porcentual 14" xfId="765"/>
    <cellStyle name="Porcentual 15" xfId="766"/>
    <cellStyle name="Porcentual 16" xfId="767"/>
    <cellStyle name="Porcentual 17" xfId="768"/>
    <cellStyle name="Porcentual 18" xfId="769"/>
    <cellStyle name="Porcentual 19" xfId="770"/>
    <cellStyle name="Porcentual 2" xfId="771"/>
    <cellStyle name="Porcentual 2 10" xfId="772"/>
    <cellStyle name="Porcentual 2 11" xfId="773"/>
    <cellStyle name="Porcentual 2 12" xfId="774"/>
    <cellStyle name="Porcentual 2 13" xfId="775"/>
    <cellStyle name="Porcentual 2 14" xfId="776"/>
    <cellStyle name="Porcentual 2 15" xfId="777"/>
    <cellStyle name="Porcentual 2 16" xfId="778"/>
    <cellStyle name="Porcentual 2 17" xfId="779"/>
    <cellStyle name="Porcentual 2 18" xfId="780"/>
    <cellStyle name="Porcentual 2 19" xfId="781"/>
    <cellStyle name="Porcentual 2 2" xfId="782"/>
    <cellStyle name="Porcentual 2 2 2" xfId="783"/>
    <cellStyle name="Porcentual 2 20" xfId="784"/>
    <cellStyle name="Porcentual 2 21" xfId="785"/>
    <cellStyle name="Porcentual 2 22" xfId="786"/>
    <cellStyle name="Porcentual 2 23" xfId="787"/>
    <cellStyle name="Porcentual 2 24" xfId="788"/>
    <cellStyle name="Porcentual 2 25" xfId="789"/>
    <cellStyle name="Porcentual 2 26" xfId="790"/>
    <cellStyle name="Porcentual 2 27" xfId="791"/>
    <cellStyle name="Porcentual 2 28" xfId="792"/>
    <cellStyle name="Porcentual 2 29" xfId="793"/>
    <cellStyle name="Porcentual 2 29 2" xfId="794"/>
    <cellStyle name="Porcentual 2 3" xfId="795"/>
    <cellStyle name="Porcentual 2 30" xfId="796"/>
    <cellStyle name="Porcentual 2 31" xfId="797"/>
    <cellStyle name="Porcentual 2 4" xfId="798"/>
    <cellStyle name="Porcentual 2 5" xfId="799"/>
    <cellStyle name="Porcentual 2 6" xfId="800"/>
    <cellStyle name="Porcentual 2 7" xfId="801"/>
    <cellStyle name="Porcentual 2 8" xfId="802"/>
    <cellStyle name="Porcentual 2 9" xfId="803"/>
    <cellStyle name="Porcentual 20" xfId="804"/>
    <cellStyle name="Porcentual 21" xfId="805"/>
    <cellStyle name="Porcentual 22" xfId="806"/>
    <cellStyle name="Porcentual 23" xfId="807"/>
    <cellStyle name="Porcentual 24" xfId="808"/>
    <cellStyle name="Porcentual 25" xfId="809"/>
    <cellStyle name="Porcentual 26" xfId="810"/>
    <cellStyle name="Porcentual 27" xfId="811"/>
    <cellStyle name="Porcentual 28" xfId="812"/>
    <cellStyle name="Porcentual 29" xfId="813"/>
    <cellStyle name="Porcentual 3" xfId="814"/>
    <cellStyle name="Porcentual 3 2" xfId="815"/>
    <cellStyle name="Porcentual 3 3" xfId="816"/>
    <cellStyle name="Porcentual 3 4" xfId="817"/>
    <cellStyle name="Porcentual 3 4 2" xfId="818"/>
    <cellStyle name="Porcentual 30" xfId="819"/>
    <cellStyle name="Porcentual 31" xfId="820"/>
    <cellStyle name="Porcentual 32" xfId="821"/>
    <cellStyle name="Porcentual 33" xfId="822"/>
    <cellStyle name="Porcentual 34" xfId="823"/>
    <cellStyle name="Porcentual 35" xfId="824"/>
    <cellStyle name="Porcentual 36" xfId="825"/>
    <cellStyle name="Porcentual 37" xfId="826"/>
    <cellStyle name="Porcentual 37 2" xfId="827"/>
    <cellStyle name="Porcentual 37 3" xfId="828"/>
    <cellStyle name="Porcentual 4" xfId="829"/>
    <cellStyle name="Porcentual 4 2" xfId="830"/>
    <cellStyle name="Porcentual 4 2 2" xfId="831"/>
    <cellStyle name="Porcentual 5" xfId="832"/>
    <cellStyle name="Porcentual 6" xfId="833"/>
    <cellStyle name="Porcentual 7" xfId="834"/>
    <cellStyle name="Porcentual 8" xfId="835"/>
    <cellStyle name="Porcentual 9" xfId="836"/>
    <cellStyle name="Salida" xfId="837"/>
    <cellStyle name="Texto de advertencia" xfId="838"/>
    <cellStyle name="Texto explicativo" xfId="839"/>
    <cellStyle name="Título" xfId="840"/>
    <cellStyle name="Título 2" xfId="841"/>
    <cellStyle name="Título 3" xfId="842"/>
    <cellStyle name="Total" xfId="8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I.1 Factura Electr&#243;nica'!A1" /><Relationship Id="rId3" Type="http://schemas.openxmlformats.org/officeDocument/2006/relationships/hyperlink" Target="#'I.1 Factura Electr&#243;nica'!A1" /><Relationship Id="rId4" Type="http://schemas.openxmlformats.org/officeDocument/2006/relationships/hyperlink" Target="#'I.2 Firma Electr&#243;nica'!A1" /><Relationship Id="rId5" Type="http://schemas.openxmlformats.org/officeDocument/2006/relationships/hyperlink" Target="#'I.2 Firma Electr&#243;nica'!A1" /><Relationship Id="rId6" Type="http://schemas.openxmlformats.org/officeDocument/2006/relationships/image" Target="../media/image2.png" /><Relationship Id="rId7" Type="http://schemas.openxmlformats.org/officeDocument/2006/relationships/hyperlink" Target="#'I.3 Contribuyentes Activos'!A1" /><Relationship Id="rId8" Type="http://schemas.openxmlformats.org/officeDocument/2006/relationships/hyperlink" Target="#'I.3 Contribuyentes Activos'!A1" /><Relationship Id="rId9" Type="http://schemas.openxmlformats.org/officeDocument/2006/relationships/hyperlink" Target="#'I.4 Devoluciones'!A1" /><Relationship Id="rId10" Type="http://schemas.openxmlformats.org/officeDocument/2006/relationships/hyperlink" Target="#'I.4 Devoluciones'!A1" /><Relationship Id="rId11" Type="http://schemas.openxmlformats.org/officeDocument/2006/relationships/hyperlink" Target="#'I.5 R&#233;gimenIncorporaci&#243;nFiscal'!A1" /><Relationship Id="rId12" Type="http://schemas.openxmlformats.org/officeDocument/2006/relationships/hyperlink" Target="#'I.5 R&#233;gimenIncorporaci&#243;nFiscal'!A1" /><Relationship Id="rId13" Type="http://schemas.openxmlformats.org/officeDocument/2006/relationships/hyperlink" Target="#'II.1 Declaraciones anuales'!A1" /><Relationship Id="rId14" Type="http://schemas.openxmlformats.org/officeDocument/2006/relationships/hyperlink" Target="#'II.1 Declaraciones anuales'!A1" /><Relationship Id="rId15" Type="http://schemas.openxmlformats.org/officeDocument/2006/relationships/hyperlink" Target="#'II.2 N&#250;mero de pagos por medio'!A1" /><Relationship Id="rId16" Type="http://schemas.openxmlformats.org/officeDocument/2006/relationships/hyperlink" Target="#'II.2 N&#250;mero de pagos por medio'!A1" /><Relationship Id="rId17" Type="http://schemas.openxmlformats.org/officeDocument/2006/relationships/image" Target="../media/image3.png" /><Relationship Id="rId18" Type="http://schemas.openxmlformats.org/officeDocument/2006/relationships/hyperlink" Target="#'II.3 Pagos por tipo de contrib'!A1" /><Relationship Id="rId19" Type="http://schemas.openxmlformats.org/officeDocument/2006/relationships/hyperlink" Target="#'II.3 Pagos por tipo de contrib'!A1" /><Relationship Id="rId20" Type="http://schemas.openxmlformats.org/officeDocument/2006/relationships/hyperlink" Target="#'II.4 Operaciones comercio ext'!A1" /><Relationship Id="rId21" Type="http://schemas.openxmlformats.org/officeDocument/2006/relationships/hyperlink" Target="#'II.4 Operaciones comercio ext'!A1" /><Relationship Id="rId22" Type="http://schemas.openxmlformats.org/officeDocument/2006/relationships/hyperlink" Target="#'IV. Recaudaci&#243;n'!A1" /><Relationship Id="rId23" Type="http://schemas.openxmlformats.org/officeDocument/2006/relationships/hyperlink" Target="#'IV. Recaudaci&#243;n'!A1" /><Relationship Id="rId24" Type="http://schemas.openxmlformats.org/officeDocument/2006/relationships/hyperlink" Target="#'IV. Recaudaci&#243;n'!A1" /><Relationship Id="rId25" Type="http://schemas.openxmlformats.org/officeDocument/2006/relationships/hyperlink" Target="#'IV. Recaudaci&#243;n'!A1" /><Relationship Id="rId26" Type="http://schemas.openxmlformats.org/officeDocument/2006/relationships/image" Target="../media/image4.png" /><Relationship Id="rId27" Type="http://schemas.openxmlformats.org/officeDocument/2006/relationships/hyperlink" Target="#'IV. Recaudaci&#243;n'!A1" /><Relationship Id="rId28" Type="http://schemas.openxmlformats.org/officeDocument/2006/relationships/hyperlink" Target="#'IV. Recaudaci&#243;n'!A1" /><Relationship Id="rId29" Type="http://schemas.openxmlformats.org/officeDocument/2006/relationships/hyperlink" Target="#'IV. Recaudaci&#243;n'!A1" /><Relationship Id="rId30" Type="http://schemas.openxmlformats.org/officeDocument/2006/relationships/hyperlink" Target="#'IV. Recaudaci&#243;n'!A1" /><Relationship Id="rId31" Type="http://schemas.openxmlformats.org/officeDocument/2006/relationships/image" Target="../media/image5.png" /><Relationship Id="rId32" Type="http://schemas.openxmlformats.org/officeDocument/2006/relationships/hyperlink" Target="#'IV. Recaudaci&#243;n'!A1" /><Relationship Id="rId33" Type="http://schemas.openxmlformats.org/officeDocument/2006/relationships/hyperlink" Target="#'IV. Recaudaci&#243;n'!A1" /><Relationship Id="rId34" Type="http://schemas.openxmlformats.org/officeDocument/2006/relationships/hyperlink" Target="#'V.1 Costo de la recaudaci&#243;n'!A1" /><Relationship Id="rId35" Type="http://schemas.openxmlformats.org/officeDocument/2006/relationships/hyperlink" Target="#'V.1 Costo de la recaudaci&#243;n'!A1" /><Relationship Id="rId36" Type="http://schemas.openxmlformats.org/officeDocument/2006/relationships/hyperlink" Target="#'V.2.1 Corrupci&#243;n Honestidad'!&#193;rea_de_impresi&#243;n" /><Relationship Id="rId37" Type="http://schemas.openxmlformats.org/officeDocument/2006/relationships/hyperlink" Target="#'V.2.1 Corrupci&#243;n Honestidad'!&#193;rea_de_impresi&#243;n" /><Relationship Id="rId38" Type="http://schemas.openxmlformats.org/officeDocument/2006/relationships/hyperlink" Target="#'V.3 Transparencia'!A1" /><Relationship Id="rId39" Type="http://schemas.openxmlformats.org/officeDocument/2006/relationships/hyperlink" Target="#'V.3 Transparencia'!A1" /><Relationship Id="rId40" Type="http://schemas.openxmlformats.org/officeDocument/2006/relationships/hyperlink" Target="#'V.4. FACLA'!A1" /><Relationship Id="rId41" Type="http://schemas.openxmlformats.org/officeDocument/2006/relationships/hyperlink" Target="#'V.4. FACLA'!A1" /><Relationship Id="rId42" Type="http://schemas.openxmlformats.org/officeDocument/2006/relationships/hyperlink" Target="#'V.5.1 PAMC Art. 10'!A1" /><Relationship Id="rId43" Type="http://schemas.openxmlformats.org/officeDocument/2006/relationships/hyperlink" Target="#'V.5.1 PAMC Art. 10'!A1" /><Relationship Id="rId44" Type="http://schemas.openxmlformats.org/officeDocument/2006/relationships/hyperlink" Target="#'III.1 Control de obligaciones'!A1" /><Relationship Id="rId45" Type="http://schemas.openxmlformats.org/officeDocument/2006/relationships/hyperlink" Target="#'III.1 Control de obligaciones'!A1" /><Relationship Id="rId46" Type="http://schemas.openxmlformats.org/officeDocument/2006/relationships/hyperlink" Target="#'III.2 Actos de Fiscalizaci&#243;n'!A1" /><Relationship Id="rId47" Type="http://schemas.openxmlformats.org/officeDocument/2006/relationships/hyperlink" Target="#'III.2 Actos de Fiscalizaci&#243;n'!A1" /><Relationship Id="rId48" Type="http://schemas.openxmlformats.org/officeDocument/2006/relationships/hyperlink" Target="#'III.3.1 Cartera de cr&#233;ditos'!A1" /><Relationship Id="rId49" Type="http://schemas.openxmlformats.org/officeDocument/2006/relationships/hyperlink" Target="#'III.3.1 Cartera de cr&#233;ditos'!A1" /><Relationship Id="rId50" Type="http://schemas.openxmlformats.org/officeDocument/2006/relationships/hyperlink" Target="#'III.4 Juicios'!A1" /><Relationship Id="rId51" Type="http://schemas.openxmlformats.org/officeDocument/2006/relationships/hyperlink" Target="#'III.4 Juicios'!A1" /><Relationship Id="rId52" Type="http://schemas.openxmlformats.org/officeDocument/2006/relationships/hyperlink" Target="#'VI.1 Evoluci&#243;n del Personal'!A1" /><Relationship Id="rId53" Type="http://schemas.openxmlformats.org/officeDocument/2006/relationships/hyperlink" Target="#'VI.1 Evoluci&#243;n del Personal'!A1" /><Relationship Id="rId54" Type="http://schemas.openxmlformats.org/officeDocument/2006/relationships/image" Target="../media/image6.png" /><Relationship Id="rId55" Type="http://schemas.openxmlformats.org/officeDocument/2006/relationships/hyperlink" Target="#Anexo!A1" /><Relationship Id="rId56" Type="http://schemas.openxmlformats.org/officeDocument/2006/relationships/hyperlink" Target="#Anexo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hyperlink" Target="#&#205;ndice!A1" /><Relationship Id="rId3" Type="http://schemas.openxmlformats.org/officeDocument/2006/relationships/hyperlink" Target="#&#205;ndic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hyperlink" Target="#&#205;ndice!A1" /><Relationship Id="rId3" Type="http://schemas.openxmlformats.org/officeDocument/2006/relationships/hyperlink" Target="#&#205;ndic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hyperlink" Target="#&#205;ndice!A1" /><Relationship Id="rId3" Type="http://schemas.openxmlformats.org/officeDocument/2006/relationships/hyperlink" Target="#&#205;ndice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hyperlink" Target="#'III.3.2 Importe recuperado'!A1" /><Relationship Id="rId3" Type="http://schemas.openxmlformats.org/officeDocument/2006/relationships/hyperlink" Target="#'III.3.2 Importe recuperado'!A1" /><Relationship Id="rId4" Type="http://schemas.openxmlformats.org/officeDocument/2006/relationships/image" Target="../media/image7.png" /><Relationship Id="rId5" Type="http://schemas.openxmlformats.org/officeDocument/2006/relationships/hyperlink" Target="#&#205;ndice!A1" /><Relationship Id="rId6" Type="http://schemas.openxmlformats.org/officeDocument/2006/relationships/hyperlink" Target="#&#205;ndice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hyperlink" Target="#'III.3.1 Cartera de cr&#233;ditos'!A1" /><Relationship Id="rId3" Type="http://schemas.openxmlformats.org/officeDocument/2006/relationships/hyperlink" Target="#'III.3.1 Cartera de cr&#233;ditos'!A1" /><Relationship Id="rId4" Type="http://schemas.openxmlformats.org/officeDocument/2006/relationships/image" Target="../media/image7.png" /><Relationship Id="rId5" Type="http://schemas.openxmlformats.org/officeDocument/2006/relationships/hyperlink" Target="#&#205;ndice!A1" /><Relationship Id="rId6" Type="http://schemas.openxmlformats.org/officeDocument/2006/relationships/hyperlink" Target="#&#205;ndice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hyperlink" Target="#&#205;ndice!A1" /><Relationship Id="rId3" Type="http://schemas.openxmlformats.org/officeDocument/2006/relationships/hyperlink" Target="#&#205;ndice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hyperlink" Target="#&#205;ndice!A1" /><Relationship Id="rId3" Type="http://schemas.openxmlformats.org/officeDocument/2006/relationships/hyperlink" Target="#&#205;ndice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hyperlink" Target="#&#205;ndice!A1" /><Relationship Id="rId3" Type="http://schemas.openxmlformats.org/officeDocument/2006/relationships/hyperlink" Target="#&#205;ndice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hyperlink" Target="#'V.2.2 Corrupci&#243;n Imagen SAT'!&#193;rea_de_impresi&#243;n" /><Relationship Id="rId3" Type="http://schemas.openxmlformats.org/officeDocument/2006/relationships/hyperlink" Target="#'V.2.2 Corrupci&#243;n Imagen SAT'!&#193;rea_de_impresi&#243;n" /><Relationship Id="rId4" Type="http://schemas.openxmlformats.org/officeDocument/2006/relationships/image" Target="../media/image7.png" /><Relationship Id="rId5" Type="http://schemas.openxmlformats.org/officeDocument/2006/relationships/hyperlink" Target="#&#205;ndice!A1" /><Relationship Id="rId6" Type="http://schemas.openxmlformats.org/officeDocument/2006/relationships/hyperlink" Target="#&#205;ndice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hyperlink" Target="#'V.2.1 Corrupci&#243;n Honestidad'!&#193;rea_de_impresi&#243;n" /><Relationship Id="rId3" Type="http://schemas.openxmlformats.org/officeDocument/2006/relationships/hyperlink" Target="#'V.2.1 Corrupci&#243;n Honestidad'!&#193;rea_de_impresi&#243;n" /><Relationship Id="rId4" Type="http://schemas.openxmlformats.org/officeDocument/2006/relationships/image" Target="../media/image7.png" /><Relationship Id="rId5" Type="http://schemas.openxmlformats.org/officeDocument/2006/relationships/hyperlink" Target="#&#205;ndice!A1" /><Relationship Id="rId6" Type="http://schemas.openxmlformats.org/officeDocument/2006/relationships/hyperlink" Target="#&#205;ndic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hyperlink" Target="#&#205;ndice!A1" /><Relationship Id="rId3" Type="http://schemas.openxmlformats.org/officeDocument/2006/relationships/hyperlink" Target="#&#205;ndice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hyperlink" Target="#&#205;ndice!A1" /><Relationship Id="rId3" Type="http://schemas.openxmlformats.org/officeDocument/2006/relationships/hyperlink" Target="#&#205;ndice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hyperlink" Target="#'V.4. FIDEMICA'!A1" /><Relationship Id="rId3" Type="http://schemas.openxmlformats.org/officeDocument/2006/relationships/hyperlink" Target="#'V.4. FIDEMICA'!A1" /><Relationship Id="rId4" Type="http://schemas.openxmlformats.org/officeDocument/2006/relationships/image" Target="../media/image7.png" /><Relationship Id="rId5" Type="http://schemas.openxmlformats.org/officeDocument/2006/relationships/hyperlink" Target="#&#205;ndice!A1" /><Relationship Id="rId6" Type="http://schemas.openxmlformats.org/officeDocument/2006/relationships/hyperlink" Target="#&#205;ndice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hyperlink" Target="#'V.4. FACLA'!A1" /><Relationship Id="rId3" Type="http://schemas.openxmlformats.org/officeDocument/2006/relationships/hyperlink" Target="#'V.4. FACLA'!A1" /><Relationship Id="rId4" Type="http://schemas.openxmlformats.org/officeDocument/2006/relationships/image" Target="../media/image7.png" /><Relationship Id="rId5" Type="http://schemas.openxmlformats.org/officeDocument/2006/relationships/hyperlink" Target="#&#205;ndice!A1" /><Relationship Id="rId6" Type="http://schemas.openxmlformats.org/officeDocument/2006/relationships/hyperlink" Target="#&#205;ndice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hyperlink" Target="#'V.5.2 PAMC Art. 21'!A1" /><Relationship Id="rId3" Type="http://schemas.openxmlformats.org/officeDocument/2006/relationships/hyperlink" Target="#'V.5.2 PAMC Art. 21'!A1" /><Relationship Id="rId4" Type="http://schemas.openxmlformats.org/officeDocument/2006/relationships/image" Target="../media/image7.png" /><Relationship Id="rId5" Type="http://schemas.openxmlformats.org/officeDocument/2006/relationships/hyperlink" Target="#&#205;ndice!A1" /><Relationship Id="rId6" Type="http://schemas.openxmlformats.org/officeDocument/2006/relationships/hyperlink" Target="#&#205;ndice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hyperlink" Target="#'V.5.1 PAMC Art. 10'!A1" /><Relationship Id="rId3" Type="http://schemas.openxmlformats.org/officeDocument/2006/relationships/hyperlink" Target="#'V.5.1 PAMC Art. 10'!A1" /><Relationship Id="rId4" Type="http://schemas.openxmlformats.org/officeDocument/2006/relationships/image" Target="../media/image7.png" /><Relationship Id="rId5" Type="http://schemas.openxmlformats.org/officeDocument/2006/relationships/hyperlink" Target="#&#205;ndice!A1" /><Relationship Id="rId6" Type="http://schemas.openxmlformats.org/officeDocument/2006/relationships/hyperlink" Target="#&#205;ndice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hyperlink" Target="#&#205;ndice!A1" /><Relationship Id="rId3" Type="http://schemas.openxmlformats.org/officeDocument/2006/relationships/hyperlink" Target="#&#205;ndice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hyperlink" Target="#&#205;ndice!A1" /><Relationship Id="rId3" Type="http://schemas.openxmlformats.org/officeDocument/2006/relationships/hyperlink" Target="#&#205;ndic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hyperlink" Target="#&#205;ndice!A1" /><Relationship Id="rId3" Type="http://schemas.openxmlformats.org/officeDocument/2006/relationships/hyperlink" Target="#&#205;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hyperlink" Target="#&#205;ndice!A1" /><Relationship Id="rId3" Type="http://schemas.openxmlformats.org/officeDocument/2006/relationships/hyperlink" Target="#&#205;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hyperlink" Target="#&#205;ndice!A1" /><Relationship Id="rId3" Type="http://schemas.openxmlformats.org/officeDocument/2006/relationships/hyperlink" Target="#&#205;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hyperlink" Target="#&#205;ndice!A1" /><Relationship Id="rId3" Type="http://schemas.openxmlformats.org/officeDocument/2006/relationships/hyperlink" Target="#&#205;ndic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hyperlink" Target="#&#205;ndice!A1" /><Relationship Id="rId3" Type="http://schemas.openxmlformats.org/officeDocument/2006/relationships/hyperlink" Target="#&#205;ndic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hyperlink" Target="#&#205;ndice!A1" /><Relationship Id="rId3" Type="http://schemas.openxmlformats.org/officeDocument/2006/relationships/hyperlink" Target="#&#205;ndic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hyperlink" Target="#&#205;ndice!A1" /><Relationship Id="rId3" Type="http://schemas.openxmlformats.org/officeDocument/2006/relationships/hyperlink" Target="#&#205;ndic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2343150</xdr:colOff>
      <xdr:row>7</xdr:row>
      <xdr:rowOff>9525</xdr:rowOff>
    </xdr:from>
    <xdr:to>
      <xdr:col>3</xdr:col>
      <xdr:colOff>2524125</xdr:colOff>
      <xdr:row>7</xdr:row>
      <xdr:rowOff>142875</xdr:rowOff>
    </xdr:to>
    <xdr:pic>
      <xdr:nvPicPr>
        <xdr:cNvPr id="1" name="1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09537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8</xdr:row>
      <xdr:rowOff>9525</xdr:rowOff>
    </xdr:from>
    <xdr:to>
      <xdr:col>3</xdr:col>
      <xdr:colOff>2524125</xdr:colOff>
      <xdr:row>8</xdr:row>
      <xdr:rowOff>142875</xdr:rowOff>
    </xdr:to>
    <xdr:pic>
      <xdr:nvPicPr>
        <xdr:cNvPr id="2" name="2 Imagen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276350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9</xdr:row>
      <xdr:rowOff>19050</xdr:rowOff>
    </xdr:from>
    <xdr:to>
      <xdr:col>3</xdr:col>
      <xdr:colOff>2524125</xdr:colOff>
      <xdr:row>9</xdr:row>
      <xdr:rowOff>180975</xdr:rowOff>
    </xdr:to>
    <xdr:pic>
      <xdr:nvPicPr>
        <xdr:cNvPr id="3" name="3 Imagen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86050" y="14668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10</xdr:row>
      <xdr:rowOff>9525</xdr:rowOff>
    </xdr:from>
    <xdr:to>
      <xdr:col>3</xdr:col>
      <xdr:colOff>2524125</xdr:colOff>
      <xdr:row>10</xdr:row>
      <xdr:rowOff>142875</xdr:rowOff>
    </xdr:to>
    <xdr:pic>
      <xdr:nvPicPr>
        <xdr:cNvPr id="4" name="4 Imagen">
          <a:hlinkClick r:id="rId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657350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11</xdr:row>
      <xdr:rowOff>19050</xdr:rowOff>
    </xdr:from>
    <xdr:to>
      <xdr:col>3</xdr:col>
      <xdr:colOff>2524125</xdr:colOff>
      <xdr:row>11</xdr:row>
      <xdr:rowOff>190500</xdr:rowOff>
    </xdr:to>
    <xdr:pic>
      <xdr:nvPicPr>
        <xdr:cNvPr id="5" name="5 Imagen">
          <a:hlinkClick r:id="rId1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847850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14</xdr:row>
      <xdr:rowOff>19050</xdr:rowOff>
    </xdr:from>
    <xdr:to>
      <xdr:col>3</xdr:col>
      <xdr:colOff>2524125</xdr:colOff>
      <xdr:row>14</xdr:row>
      <xdr:rowOff>142875</xdr:rowOff>
    </xdr:to>
    <xdr:pic>
      <xdr:nvPicPr>
        <xdr:cNvPr id="6" name="8 Imagen">
          <a:hlinkClick r:id="rId14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86050" y="2524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15</xdr:row>
      <xdr:rowOff>19050</xdr:rowOff>
    </xdr:from>
    <xdr:to>
      <xdr:col>3</xdr:col>
      <xdr:colOff>2524125</xdr:colOff>
      <xdr:row>15</xdr:row>
      <xdr:rowOff>180975</xdr:rowOff>
    </xdr:to>
    <xdr:pic>
      <xdr:nvPicPr>
        <xdr:cNvPr id="7" name="9 Imagen">
          <a:hlinkClick r:id="rId16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86050" y="270510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16</xdr:row>
      <xdr:rowOff>0</xdr:rowOff>
    </xdr:from>
    <xdr:to>
      <xdr:col>3</xdr:col>
      <xdr:colOff>2524125</xdr:colOff>
      <xdr:row>16</xdr:row>
      <xdr:rowOff>171450</xdr:rowOff>
    </xdr:to>
    <xdr:pic>
      <xdr:nvPicPr>
        <xdr:cNvPr id="8" name="10 Imagen">
          <a:hlinkClick r:id="rId19"/>
        </xdr:cNvPr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86050" y="2895600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17</xdr:row>
      <xdr:rowOff>28575</xdr:rowOff>
    </xdr:from>
    <xdr:to>
      <xdr:col>3</xdr:col>
      <xdr:colOff>2524125</xdr:colOff>
      <xdr:row>17</xdr:row>
      <xdr:rowOff>200025</xdr:rowOff>
    </xdr:to>
    <xdr:pic>
      <xdr:nvPicPr>
        <xdr:cNvPr id="9" name="12 Imagen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313372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7</xdr:row>
      <xdr:rowOff>19050</xdr:rowOff>
    </xdr:from>
    <xdr:to>
      <xdr:col>8</xdr:col>
      <xdr:colOff>2524125</xdr:colOff>
      <xdr:row>7</xdr:row>
      <xdr:rowOff>152400</xdr:rowOff>
    </xdr:to>
    <xdr:pic>
      <xdr:nvPicPr>
        <xdr:cNvPr id="10" name="14 Imagen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1104900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8</xdr:row>
      <xdr:rowOff>19050</xdr:rowOff>
    </xdr:from>
    <xdr:to>
      <xdr:col>8</xdr:col>
      <xdr:colOff>2524125</xdr:colOff>
      <xdr:row>8</xdr:row>
      <xdr:rowOff>152400</xdr:rowOff>
    </xdr:to>
    <xdr:pic>
      <xdr:nvPicPr>
        <xdr:cNvPr id="11" name="15 Imagen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128587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9</xdr:row>
      <xdr:rowOff>28575</xdr:rowOff>
    </xdr:from>
    <xdr:to>
      <xdr:col>8</xdr:col>
      <xdr:colOff>2533650</xdr:colOff>
      <xdr:row>9</xdr:row>
      <xdr:rowOff>190500</xdr:rowOff>
    </xdr:to>
    <xdr:pic>
      <xdr:nvPicPr>
        <xdr:cNvPr id="12" name="16 Imagen">
          <a:hlinkClick r:id="rId28"/>
        </xdr:cNvPr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810250" y="147637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10</xdr:row>
      <xdr:rowOff>19050</xdr:rowOff>
    </xdr:from>
    <xdr:to>
      <xdr:col>8</xdr:col>
      <xdr:colOff>2533650</xdr:colOff>
      <xdr:row>10</xdr:row>
      <xdr:rowOff>152400</xdr:rowOff>
    </xdr:to>
    <xdr:pic>
      <xdr:nvPicPr>
        <xdr:cNvPr id="13" name="17 Imagen">
          <a:hlinkClick r:id="rId30"/>
        </xdr:cNvPr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810250" y="166687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11</xdr:row>
      <xdr:rowOff>28575</xdr:rowOff>
    </xdr:from>
    <xdr:to>
      <xdr:col>8</xdr:col>
      <xdr:colOff>2533650</xdr:colOff>
      <xdr:row>11</xdr:row>
      <xdr:rowOff>200025</xdr:rowOff>
    </xdr:to>
    <xdr:pic>
      <xdr:nvPicPr>
        <xdr:cNvPr id="14" name="18 Imagen">
          <a:hlinkClick r:id="rId33"/>
        </xdr:cNvPr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810250" y="1857375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14</xdr:row>
      <xdr:rowOff>19050</xdr:rowOff>
    </xdr:from>
    <xdr:to>
      <xdr:col>8</xdr:col>
      <xdr:colOff>2524125</xdr:colOff>
      <xdr:row>14</xdr:row>
      <xdr:rowOff>142875</xdr:rowOff>
    </xdr:to>
    <xdr:pic>
      <xdr:nvPicPr>
        <xdr:cNvPr id="15" name="20 Imagen">
          <a:hlinkClick r:id="rId35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2524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15</xdr:row>
      <xdr:rowOff>19050</xdr:rowOff>
    </xdr:from>
    <xdr:to>
      <xdr:col>8</xdr:col>
      <xdr:colOff>2524125</xdr:colOff>
      <xdr:row>15</xdr:row>
      <xdr:rowOff>180975</xdr:rowOff>
    </xdr:to>
    <xdr:pic>
      <xdr:nvPicPr>
        <xdr:cNvPr id="16" name="21 Imagen">
          <a:hlinkClick r:id="rId37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270510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16</xdr:row>
      <xdr:rowOff>0</xdr:rowOff>
    </xdr:from>
    <xdr:to>
      <xdr:col>8</xdr:col>
      <xdr:colOff>2524125</xdr:colOff>
      <xdr:row>16</xdr:row>
      <xdr:rowOff>171450</xdr:rowOff>
    </xdr:to>
    <xdr:pic>
      <xdr:nvPicPr>
        <xdr:cNvPr id="17" name="22 Imagen">
          <a:hlinkClick r:id="rId39"/>
        </xdr:cNvPr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810250" y="2895600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17</xdr:row>
      <xdr:rowOff>19050</xdr:rowOff>
    </xdr:from>
    <xdr:to>
      <xdr:col>8</xdr:col>
      <xdr:colOff>2524125</xdr:colOff>
      <xdr:row>17</xdr:row>
      <xdr:rowOff>190500</xdr:rowOff>
    </xdr:to>
    <xdr:pic>
      <xdr:nvPicPr>
        <xdr:cNvPr id="18" name="23 Imagen">
          <a:hlinkClick r:id="rId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3124200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18</xdr:row>
      <xdr:rowOff>9525</xdr:rowOff>
    </xdr:from>
    <xdr:to>
      <xdr:col>8</xdr:col>
      <xdr:colOff>2524125</xdr:colOff>
      <xdr:row>18</xdr:row>
      <xdr:rowOff>180975</xdr:rowOff>
    </xdr:to>
    <xdr:pic>
      <xdr:nvPicPr>
        <xdr:cNvPr id="19" name="24 Imagen">
          <a:hlinkClick r:id="rId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332422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21</xdr:row>
      <xdr:rowOff>9525</xdr:rowOff>
    </xdr:from>
    <xdr:to>
      <xdr:col>3</xdr:col>
      <xdr:colOff>2524125</xdr:colOff>
      <xdr:row>21</xdr:row>
      <xdr:rowOff>142875</xdr:rowOff>
    </xdr:to>
    <xdr:pic>
      <xdr:nvPicPr>
        <xdr:cNvPr id="20" name="37 Imagen">
          <a:hlinkClick r:id="rId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397192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22</xdr:row>
      <xdr:rowOff>0</xdr:rowOff>
    </xdr:from>
    <xdr:to>
      <xdr:col>3</xdr:col>
      <xdr:colOff>2524125</xdr:colOff>
      <xdr:row>22</xdr:row>
      <xdr:rowOff>171450</xdr:rowOff>
    </xdr:to>
    <xdr:pic>
      <xdr:nvPicPr>
        <xdr:cNvPr id="21" name="38 Imagen">
          <a:hlinkClick r:id="rId47"/>
        </xdr:cNvPr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86050" y="414337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23</xdr:row>
      <xdr:rowOff>19050</xdr:rowOff>
    </xdr:from>
    <xdr:to>
      <xdr:col>3</xdr:col>
      <xdr:colOff>2524125</xdr:colOff>
      <xdr:row>23</xdr:row>
      <xdr:rowOff>142875</xdr:rowOff>
    </xdr:to>
    <xdr:pic>
      <xdr:nvPicPr>
        <xdr:cNvPr id="22" name="39 Imagen">
          <a:hlinkClick r:id="rId49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86050" y="4371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24</xdr:row>
      <xdr:rowOff>19050</xdr:rowOff>
    </xdr:from>
    <xdr:to>
      <xdr:col>3</xdr:col>
      <xdr:colOff>2524125</xdr:colOff>
      <xdr:row>24</xdr:row>
      <xdr:rowOff>152400</xdr:rowOff>
    </xdr:to>
    <xdr:pic>
      <xdr:nvPicPr>
        <xdr:cNvPr id="23" name="40 Imagen">
          <a:hlinkClick r:id="rId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4552950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21</xdr:row>
      <xdr:rowOff>9525</xdr:rowOff>
    </xdr:from>
    <xdr:to>
      <xdr:col>8</xdr:col>
      <xdr:colOff>2524125</xdr:colOff>
      <xdr:row>21</xdr:row>
      <xdr:rowOff>133350</xdr:rowOff>
    </xdr:to>
    <xdr:pic>
      <xdr:nvPicPr>
        <xdr:cNvPr id="24" name="41 Imagen">
          <a:hlinkClick r:id="rId53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3971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22</xdr:row>
      <xdr:rowOff>9525</xdr:rowOff>
    </xdr:from>
    <xdr:to>
      <xdr:col>8</xdr:col>
      <xdr:colOff>2524125</xdr:colOff>
      <xdr:row>22</xdr:row>
      <xdr:rowOff>171450</xdr:rowOff>
    </xdr:to>
    <xdr:pic>
      <xdr:nvPicPr>
        <xdr:cNvPr id="25" name="41 Imagen">
          <a:hlinkClick r:id="rId56"/>
        </xdr:cNvPr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5810250" y="415290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447675</xdr:colOff>
      <xdr:row>1</xdr:row>
      <xdr:rowOff>85725</xdr:rowOff>
    </xdr:to>
    <xdr:pic>
      <xdr:nvPicPr>
        <xdr:cNvPr id="1" name="Imagen 2" descr="http://pion.disca.upv.es/alucine/img/menu_boton_home.png">
          <a:hlinkClick r:id="rId3"/>
        </xdr:cNvPr>
        <xdr:cNvPicPr preferRelativeResize="1">
          <a:picLocks noChangeAspect="1"/>
        </xdr:cNvPicPr>
      </xdr:nvPicPr>
      <xdr:blipFill>
        <a:blip r:embed="rId1"/>
        <a:srcRect l="1" t="13235" r="6527" b="7345"/>
        <a:stretch>
          <a:fillRect/>
        </a:stretch>
      </xdr:blipFill>
      <xdr:spPr>
        <a:xfrm>
          <a:off x="0" y="0"/>
          <a:ext cx="447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447675</xdr:colOff>
      <xdr:row>1</xdr:row>
      <xdr:rowOff>85725</xdr:rowOff>
    </xdr:to>
    <xdr:pic>
      <xdr:nvPicPr>
        <xdr:cNvPr id="1" name="Imagen 2" descr="http://pion.disca.upv.es/alucine/img/menu_boton_home.png">
          <a:hlinkClick r:id="rId3"/>
        </xdr:cNvPr>
        <xdr:cNvPicPr preferRelativeResize="1">
          <a:picLocks noChangeAspect="1"/>
        </xdr:cNvPicPr>
      </xdr:nvPicPr>
      <xdr:blipFill>
        <a:blip r:embed="rId1"/>
        <a:srcRect l="1" t="13235" r="6527" b="7345"/>
        <a:stretch>
          <a:fillRect/>
        </a:stretch>
      </xdr:blipFill>
      <xdr:spPr>
        <a:xfrm>
          <a:off x="0" y="0"/>
          <a:ext cx="447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447675</xdr:colOff>
      <xdr:row>1</xdr:row>
      <xdr:rowOff>76200</xdr:rowOff>
    </xdr:to>
    <xdr:pic>
      <xdr:nvPicPr>
        <xdr:cNvPr id="1" name="Imagen 2" descr="http://pion.disca.upv.es/alucine/img/menu_boton_home.png">
          <a:hlinkClick r:id="rId3"/>
        </xdr:cNvPr>
        <xdr:cNvPicPr preferRelativeResize="1">
          <a:picLocks noChangeAspect="1"/>
        </xdr:cNvPicPr>
      </xdr:nvPicPr>
      <xdr:blipFill>
        <a:blip r:embed="rId1"/>
        <a:srcRect l="1" t="13235" r="6527" b="7345"/>
        <a:stretch>
          <a:fillRect/>
        </a:stretch>
      </xdr:blipFill>
      <xdr:spPr>
        <a:xfrm>
          <a:off x="0" y="0"/>
          <a:ext cx="4476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28</xdr:row>
      <xdr:rowOff>0</xdr:rowOff>
    </xdr:from>
    <xdr:to>
      <xdr:col>7</xdr:col>
      <xdr:colOff>180975</xdr:colOff>
      <xdr:row>28</xdr:row>
      <xdr:rowOff>142875</xdr:rowOff>
    </xdr:to>
    <xdr:pic>
      <xdr:nvPicPr>
        <xdr:cNvPr id="1" name="1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5686425"/>
          <a:ext cx="180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447675</xdr:colOff>
      <xdr:row>1</xdr:row>
      <xdr:rowOff>85725</xdr:rowOff>
    </xdr:to>
    <xdr:pic>
      <xdr:nvPicPr>
        <xdr:cNvPr id="2" name="Imagen 2" descr="http://pion.disca.upv.es/alucine/img/menu_boton_home.png">
          <a:hlinkClick r:id="rId6"/>
        </xdr:cNvPr>
        <xdr:cNvPicPr preferRelativeResize="1">
          <a:picLocks noChangeAspect="1"/>
        </xdr:cNvPicPr>
      </xdr:nvPicPr>
      <xdr:blipFill>
        <a:blip r:embed="rId4"/>
        <a:srcRect l="1" t="13235" r="6527" b="7345"/>
        <a:stretch>
          <a:fillRect/>
        </a:stretch>
      </xdr:blipFill>
      <xdr:spPr>
        <a:xfrm>
          <a:off x="0" y="0"/>
          <a:ext cx="447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29</xdr:row>
      <xdr:rowOff>0</xdr:rowOff>
    </xdr:from>
    <xdr:to>
      <xdr:col>1</xdr:col>
      <xdr:colOff>180975</xdr:colOff>
      <xdr:row>29</xdr:row>
      <xdr:rowOff>171450</xdr:rowOff>
    </xdr:to>
    <xdr:pic>
      <xdr:nvPicPr>
        <xdr:cNvPr id="1" name="1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67702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447675</xdr:colOff>
      <xdr:row>1</xdr:row>
      <xdr:rowOff>85725</xdr:rowOff>
    </xdr:to>
    <xdr:pic>
      <xdr:nvPicPr>
        <xdr:cNvPr id="2" name="Imagen 2" descr="http://pion.disca.upv.es/alucine/img/menu_boton_home.png">
          <a:hlinkClick r:id="rId6"/>
        </xdr:cNvPr>
        <xdr:cNvPicPr preferRelativeResize="1">
          <a:picLocks noChangeAspect="1"/>
        </xdr:cNvPicPr>
      </xdr:nvPicPr>
      <xdr:blipFill>
        <a:blip r:embed="rId4"/>
        <a:srcRect l="1" t="13235" r="6527" b="7345"/>
        <a:stretch>
          <a:fillRect/>
        </a:stretch>
      </xdr:blipFill>
      <xdr:spPr>
        <a:xfrm>
          <a:off x="0" y="0"/>
          <a:ext cx="447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447675</xdr:colOff>
      <xdr:row>1</xdr:row>
      <xdr:rowOff>85725</xdr:rowOff>
    </xdr:to>
    <xdr:pic>
      <xdr:nvPicPr>
        <xdr:cNvPr id="1" name="Imagen 2" descr="http://pion.disca.upv.es/alucine/img/menu_boton_home.png">
          <a:hlinkClick r:id="rId3"/>
        </xdr:cNvPr>
        <xdr:cNvPicPr preferRelativeResize="1">
          <a:picLocks noChangeAspect="1"/>
        </xdr:cNvPicPr>
      </xdr:nvPicPr>
      <xdr:blipFill>
        <a:blip r:embed="rId1"/>
        <a:srcRect l="1" t="13235" r="6527" b="7345"/>
        <a:stretch>
          <a:fillRect/>
        </a:stretch>
      </xdr:blipFill>
      <xdr:spPr>
        <a:xfrm>
          <a:off x="0" y="0"/>
          <a:ext cx="447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447675</xdr:colOff>
      <xdr:row>1</xdr:row>
      <xdr:rowOff>85725</xdr:rowOff>
    </xdr:to>
    <xdr:pic>
      <xdr:nvPicPr>
        <xdr:cNvPr id="1" name="Imagen 2" descr="http://pion.disca.upv.es/alucine/img/menu_boton_home.png">
          <a:hlinkClick r:id="rId3"/>
        </xdr:cNvPr>
        <xdr:cNvPicPr preferRelativeResize="1">
          <a:picLocks noChangeAspect="1"/>
        </xdr:cNvPicPr>
      </xdr:nvPicPr>
      <xdr:blipFill>
        <a:blip r:embed="rId1"/>
        <a:srcRect l="1" t="13235" r="6527" b="7345"/>
        <a:stretch>
          <a:fillRect/>
        </a:stretch>
      </xdr:blipFill>
      <xdr:spPr>
        <a:xfrm>
          <a:off x="0" y="0"/>
          <a:ext cx="447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447675</xdr:colOff>
      <xdr:row>1</xdr:row>
      <xdr:rowOff>85725</xdr:rowOff>
    </xdr:to>
    <xdr:pic>
      <xdr:nvPicPr>
        <xdr:cNvPr id="1" name="Imagen 2" descr="http://pion.disca.upv.es/alucine/img/menu_boton_home.png">
          <a:hlinkClick r:id="rId3"/>
        </xdr:cNvPr>
        <xdr:cNvPicPr preferRelativeResize="1">
          <a:picLocks noChangeAspect="1"/>
        </xdr:cNvPicPr>
      </xdr:nvPicPr>
      <xdr:blipFill>
        <a:blip r:embed="rId1"/>
        <a:srcRect l="1" t="13235" r="6527" b="7345"/>
        <a:stretch>
          <a:fillRect/>
        </a:stretch>
      </xdr:blipFill>
      <xdr:spPr>
        <a:xfrm>
          <a:off x="0" y="0"/>
          <a:ext cx="447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762000</xdr:colOff>
      <xdr:row>20</xdr:row>
      <xdr:rowOff>0</xdr:rowOff>
    </xdr:from>
    <xdr:to>
      <xdr:col>5</xdr:col>
      <xdr:colOff>219075</xdr:colOff>
      <xdr:row>20</xdr:row>
      <xdr:rowOff>161925</xdr:rowOff>
    </xdr:to>
    <xdr:pic>
      <xdr:nvPicPr>
        <xdr:cNvPr id="1" name="1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4867275"/>
          <a:ext cx="219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447675</xdr:colOff>
      <xdr:row>1</xdr:row>
      <xdr:rowOff>85725</xdr:rowOff>
    </xdr:to>
    <xdr:pic>
      <xdr:nvPicPr>
        <xdr:cNvPr id="2" name="Imagen 2" descr="http://pion.disca.upv.es/alucine/img/menu_boton_home.png">
          <a:hlinkClick r:id="rId6"/>
        </xdr:cNvPr>
        <xdr:cNvPicPr preferRelativeResize="1">
          <a:picLocks noChangeAspect="1"/>
        </xdr:cNvPicPr>
      </xdr:nvPicPr>
      <xdr:blipFill>
        <a:blip r:embed="rId4"/>
        <a:srcRect l="1" t="13235" r="6527" b="7345"/>
        <a:stretch>
          <a:fillRect/>
        </a:stretch>
      </xdr:blipFill>
      <xdr:spPr>
        <a:xfrm>
          <a:off x="0" y="0"/>
          <a:ext cx="447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466725</xdr:colOff>
      <xdr:row>26</xdr:row>
      <xdr:rowOff>38100</xdr:rowOff>
    </xdr:from>
    <xdr:to>
      <xdr:col>0</xdr:col>
      <xdr:colOff>647700</xdr:colOff>
      <xdr:row>27</xdr:row>
      <xdr:rowOff>19050</xdr:rowOff>
    </xdr:to>
    <xdr:pic>
      <xdr:nvPicPr>
        <xdr:cNvPr id="1" name="1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58197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447675</xdr:colOff>
      <xdr:row>1</xdr:row>
      <xdr:rowOff>85725</xdr:rowOff>
    </xdr:to>
    <xdr:pic>
      <xdr:nvPicPr>
        <xdr:cNvPr id="2" name="Imagen 2" descr="http://pion.disca.upv.es/alucine/img/menu_boton_home.png">
          <a:hlinkClick r:id="rId6"/>
        </xdr:cNvPr>
        <xdr:cNvPicPr preferRelativeResize="1">
          <a:picLocks noChangeAspect="1"/>
        </xdr:cNvPicPr>
      </xdr:nvPicPr>
      <xdr:blipFill>
        <a:blip r:embed="rId4"/>
        <a:srcRect l="1" t="13235" r="6527" b="7345"/>
        <a:stretch>
          <a:fillRect/>
        </a:stretch>
      </xdr:blipFill>
      <xdr:spPr>
        <a:xfrm>
          <a:off x="0" y="0"/>
          <a:ext cx="447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447675</xdr:colOff>
      <xdr:row>1</xdr:row>
      <xdr:rowOff>85725</xdr:rowOff>
    </xdr:to>
    <xdr:pic>
      <xdr:nvPicPr>
        <xdr:cNvPr id="1" name="Imagen 2" descr="http://pion.disca.upv.es/alucine/img/menu_boton_home.png">
          <a:hlinkClick r:id="rId3"/>
        </xdr:cNvPr>
        <xdr:cNvPicPr preferRelativeResize="1">
          <a:picLocks noChangeAspect="1"/>
        </xdr:cNvPicPr>
      </xdr:nvPicPr>
      <xdr:blipFill>
        <a:blip r:embed="rId1"/>
        <a:srcRect l="1" t="13235" r="6527" b="7345"/>
        <a:stretch>
          <a:fillRect/>
        </a:stretch>
      </xdr:blipFill>
      <xdr:spPr>
        <a:xfrm>
          <a:off x="0" y="0"/>
          <a:ext cx="447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447675</xdr:colOff>
      <xdr:row>1</xdr:row>
      <xdr:rowOff>85725</xdr:rowOff>
    </xdr:to>
    <xdr:pic>
      <xdr:nvPicPr>
        <xdr:cNvPr id="1" name="Imagen 2" descr="http://pion.disca.upv.es/alucine/img/menu_boton_home.png">
          <a:hlinkClick r:id="rId3"/>
        </xdr:cNvPr>
        <xdr:cNvPicPr preferRelativeResize="1">
          <a:picLocks noChangeAspect="1"/>
        </xdr:cNvPicPr>
      </xdr:nvPicPr>
      <xdr:blipFill>
        <a:blip r:embed="rId1"/>
        <a:srcRect l="1" t="13235" r="6527" b="7345"/>
        <a:stretch>
          <a:fillRect/>
        </a:stretch>
      </xdr:blipFill>
      <xdr:spPr>
        <a:xfrm>
          <a:off x="0" y="0"/>
          <a:ext cx="447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51</xdr:row>
      <xdr:rowOff>0</xdr:rowOff>
    </xdr:from>
    <xdr:to>
      <xdr:col>8</xdr:col>
      <xdr:colOff>180975</xdr:colOff>
      <xdr:row>52</xdr:row>
      <xdr:rowOff>0</xdr:rowOff>
    </xdr:to>
    <xdr:pic>
      <xdr:nvPicPr>
        <xdr:cNvPr id="1" name="1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9775" y="9124950"/>
          <a:ext cx="1809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447675</xdr:colOff>
      <xdr:row>1</xdr:row>
      <xdr:rowOff>95250</xdr:rowOff>
    </xdr:to>
    <xdr:pic>
      <xdr:nvPicPr>
        <xdr:cNvPr id="2" name="Imagen 2" descr="http://pion.disca.upv.es/alucine/img/menu_boton_home.png">
          <a:hlinkClick r:id="rId6"/>
        </xdr:cNvPr>
        <xdr:cNvPicPr preferRelativeResize="1">
          <a:picLocks noChangeAspect="1"/>
        </xdr:cNvPicPr>
      </xdr:nvPicPr>
      <xdr:blipFill>
        <a:blip r:embed="rId4"/>
        <a:srcRect l="1" t="13235" r="6527" b="7345"/>
        <a:stretch>
          <a:fillRect/>
        </a:stretch>
      </xdr:blipFill>
      <xdr:spPr>
        <a:xfrm>
          <a:off x="0" y="0"/>
          <a:ext cx="4476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52</xdr:row>
      <xdr:rowOff>0</xdr:rowOff>
    </xdr:from>
    <xdr:to>
      <xdr:col>1</xdr:col>
      <xdr:colOff>180975</xdr:colOff>
      <xdr:row>52</xdr:row>
      <xdr:rowOff>171450</xdr:rowOff>
    </xdr:to>
    <xdr:pic>
      <xdr:nvPicPr>
        <xdr:cNvPr id="1" name="1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970597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447675</xdr:colOff>
      <xdr:row>1</xdr:row>
      <xdr:rowOff>95250</xdr:rowOff>
    </xdr:to>
    <xdr:pic>
      <xdr:nvPicPr>
        <xdr:cNvPr id="2" name="Imagen 2" descr="http://pion.disca.upv.es/alucine/img/menu_boton_home.png">
          <a:hlinkClick r:id="rId6"/>
        </xdr:cNvPr>
        <xdr:cNvPicPr preferRelativeResize="1">
          <a:picLocks noChangeAspect="1"/>
        </xdr:cNvPicPr>
      </xdr:nvPicPr>
      <xdr:blipFill>
        <a:blip r:embed="rId4"/>
        <a:srcRect l="1" t="13235" r="6527" b="7345"/>
        <a:stretch>
          <a:fillRect/>
        </a:stretch>
      </xdr:blipFill>
      <xdr:spPr>
        <a:xfrm>
          <a:off x="0" y="0"/>
          <a:ext cx="4476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16</xdr:row>
      <xdr:rowOff>0</xdr:rowOff>
    </xdr:from>
    <xdr:to>
      <xdr:col>6</xdr:col>
      <xdr:colOff>219075</xdr:colOff>
      <xdr:row>17</xdr:row>
      <xdr:rowOff>19050</xdr:rowOff>
    </xdr:to>
    <xdr:pic>
      <xdr:nvPicPr>
        <xdr:cNvPr id="1" name="1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77625" y="5457825"/>
          <a:ext cx="2190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447675</xdr:colOff>
      <xdr:row>1</xdr:row>
      <xdr:rowOff>85725</xdr:rowOff>
    </xdr:to>
    <xdr:pic>
      <xdr:nvPicPr>
        <xdr:cNvPr id="2" name="Imagen 2" descr="http://pion.disca.upv.es/alucine/img/menu_boton_home.png">
          <a:hlinkClick r:id="rId6"/>
        </xdr:cNvPr>
        <xdr:cNvPicPr preferRelativeResize="1">
          <a:picLocks noChangeAspect="1"/>
        </xdr:cNvPicPr>
      </xdr:nvPicPr>
      <xdr:blipFill>
        <a:blip r:embed="rId4"/>
        <a:srcRect l="1" t="13235" r="6527" b="7345"/>
        <a:stretch>
          <a:fillRect/>
        </a:stretch>
      </xdr:blipFill>
      <xdr:spPr>
        <a:xfrm>
          <a:off x="0" y="0"/>
          <a:ext cx="447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36</xdr:row>
      <xdr:rowOff>57150</xdr:rowOff>
    </xdr:from>
    <xdr:to>
      <xdr:col>5</xdr:col>
      <xdr:colOff>942975</xdr:colOff>
      <xdr:row>37</xdr:row>
      <xdr:rowOff>38100</xdr:rowOff>
    </xdr:to>
    <xdr:pic>
      <xdr:nvPicPr>
        <xdr:cNvPr id="1" name="1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11075" y="7515225"/>
          <a:ext cx="180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152400</xdr:colOff>
      <xdr:row>1</xdr:row>
      <xdr:rowOff>85725</xdr:rowOff>
    </xdr:to>
    <xdr:pic>
      <xdr:nvPicPr>
        <xdr:cNvPr id="2" name="Imagen 2" descr="http://pion.disca.upv.es/alucine/img/menu_boton_home.png">
          <a:hlinkClick r:id="rId6"/>
        </xdr:cNvPr>
        <xdr:cNvPicPr preferRelativeResize="1">
          <a:picLocks noChangeAspect="1"/>
        </xdr:cNvPicPr>
      </xdr:nvPicPr>
      <xdr:blipFill>
        <a:blip r:embed="rId4"/>
        <a:srcRect l="1" t="13235" r="6527" b="7345"/>
        <a:stretch>
          <a:fillRect/>
        </a:stretch>
      </xdr:blipFill>
      <xdr:spPr>
        <a:xfrm>
          <a:off x="0" y="0"/>
          <a:ext cx="447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447675</xdr:colOff>
      <xdr:row>1</xdr:row>
      <xdr:rowOff>85725</xdr:rowOff>
    </xdr:to>
    <xdr:pic>
      <xdr:nvPicPr>
        <xdr:cNvPr id="1" name="Imagen 2" descr="http://pion.disca.upv.es/alucine/img/menu_boton_home.png">
          <a:hlinkClick r:id="rId3"/>
        </xdr:cNvPr>
        <xdr:cNvPicPr preferRelativeResize="1">
          <a:picLocks noChangeAspect="1"/>
        </xdr:cNvPicPr>
      </xdr:nvPicPr>
      <xdr:blipFill>
        <a:blip r:embed="rId1"/>
        <a:srcRect l="1" t="13235" r="6527" b="7345"/>
        <a:stretch>
          <a:fillRect/>
        </a:stretch>
      </xdr:blipFill>
      <xdr:spPr>
        <a:xfrm>
          <a:off x="0" y="0"/>
          <a:ext cx="447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447675</xdr:colOff>
      <xdr:row>1</xdr:row>
      <xdr:rowOff>85725</xdr:rowOff>
    </xdr:to>
    <xdr:pic>
      <xdr:nvPicPr>
        <xdr:cNvPr id="1" name="Imagen 2" descr="http://pion.disca.upv.es/alucine/img/menu_boton_home.png">
          <a:hlinkClick r:id="rId3"/>
        </xdr:cNvPr>
        <xdr:cNvPicPr preferRelativeResize="1">
          <a:picLocks noChangeAspect="1"/>
        </xdr:cNvPicPr>
      </xdr:nvPicPr>
      <xdr:blipFill>
        <a:blip r:embed="rId1"/>
        <a:srcRect l="1" t="13235" r="6527" b="7345"/>
        <a:stretch>
          <a:fillRect/>
        </a:stretch>
      </xdr:blipFill>
      <xdr:spPr>
        <a:xfrm>
          <a:off x="0" y="0"/>
          <a:ext cx="447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447675</xdr:colOff>
      <xdr:row>1</xdr:row>
      <xdr:rowOff>85725</xdr:rowOff>
    </xdr:to>
    <xdr:pic>
      <xdr:nvPicPr>
        <xdr:cNvPr id="1" name="Imagen 2" descr="http://pion.disca.upv.es/alucine/img/menu_boton_home.png">
          <a:hlinkClick r:id="rId3"/>
        </xdr:cNvPr>
        <xdr:cNvPicPr preferRelativeResize="1">
          <a:picLocks noChangeAspect="1"/>
        </xdr:cNvPicPr>
      </xdr:nvPicPr>
      <xdr:blipFill>
        <a:blip r:embed="rId1"/>
        <a:srcRect l="1" t="13235" r="6527" b="7345"/>
        <a:stretch>
          <a:fillRect/>
        </a:stretch>
      </xdr:blipFill>
      <xdr:spPr>
        <a:xfrm>
          <a:off x="0" y="0"/>
          <a:ext cx="447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447675</xdr:colOff>
      <xdr:row>1</xdr:row>
      <xdr:rowOff>133350</xdr:rowOff>
    </xdr:to>
    <xdr:pic>
      <xdr:nvPicPr>
        <xdr:cNvPr id="1" name="Imagen 2" descr="http://pion.disca.upv.es/alucine/img/menu_boton_home.png">
          <a:hlinkClick r:id="rId3"/>
        </xdr:cNvPr>
        <xdr:cNvPicPr preferRelativeResize="1">
          <a:picLocks noChangeAspect="1"/>
        </xdr:cNvPicPr>
      </xdr:nvPicPr>
      <xdr:blipFill>
        <a:blip r:embed="rId1"/>
        <a:srcRect l="1" t="13235" r="6527" b="7345"/>
        <a:stretch>
          <a:fillRect/>
        </a:stretch>
      </xdr:blipFill>
      <xdr:spPr>
        <a:xfrm>
          <a:off x="0" y="0"/>
          <a:ext cx="4476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447675</xdr:colOff>
      <xdr:row>1</xdr:row>
      <xdr:rowOff>85725</xdr:rowOff>
    </xdr:to>
    <xdr:pic>
      <xdr:nvPicPr>
        <xdr:cNvPr id="1" name="Imagen 2" descr="http://pion.disca.upv.es/alucine/img/menu_boton_home.png">
          <a:hlinkClick r:id="rId3"/>
        </xdr:cNvPr>
        <xdr:cNvPicPr preferRelativeResize="1">
          <a:picLocks noChangeAspect="1"/>
        </xdr:cNvPicPr>
      </xdr:nvPicPr>
      <xdr:blipFill>
        <a:blip r:embed="rId1"/>
        <a:srcRect l="1" t="13235" r="6527" b="7345"/>
        <a:stretch>
          <a:fillRect/>
        </a:stretch>
      </xdr:blipFill>
      <xdr:spPr>
        <a:xfrm>
          <a:off x="0" y="0"/>
          <a:ext cx="447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447675</xdr:colOff>
      <xdr:row>1</xdr:row>
      <xdr:rowOff>85725</xdr:rowOff>
    </xdr:to>
    <xdr:pic>
      <xdr:nvPicPr>
        <xdr:cNvPr id="1" name="Imagen 2" descr="http://pion.disca.upv.es/alucine/img/menu_boton_home.png">
          <a:hlinkClick r:id="rId3"/>
        </xdr:cNvPr>
        <xdr:cNvPicPr preferRelativeResize="1">
          <a:picLocks noChangeAspect="1"/>
        </xdr:cNvPicPr>
      </xdr:nvPicPr>
      <xdr:blipFill>
        <a:blip r:embed="rId1"/>
        <a:srcRect l="1" t="13235" r="6527" b="7345"/>
        <a:stretch>
          <a:fillRect/>
        </a:stretch>
      </xdr:blipFill>
      <xdr:spPr>
        <a:xfrm>
          <a:off x="0" y="0"/>
          <a:ext cx="447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447675</xdr:colOff>
      <xdr:row>1</xdr:row>
      <xdr:rowOff>85725</xdr:rowOff>
    </xdr:to>
    <xdr:pic>
      <xdr:nvPicPr>
        <xdr:cNvPr id="1" name="Imagen 2" descr="http://pion.disca.upv.es/alucine/img/menu_boton_home.png">
          <a:hlinkClick r:id="rId3"/>
        </xdr:cNvPr>
        <xdr:cNvPicPr preferRelativeResize="1">
          <a:picLocks noChangeAspect="1"/>
        </xdr:cNvPicPr>
      </xdr:nvPicPr>
      <xdr:blipFill>
        <a:blip r:embed="rId1"/>
        <a:srcRect l="1" t="13235" r="6527" b="7345"/>
        <a:stretch>
          <a:fillRect/>
        </a:stretch>
      </xdr:blipFill>
      <xdr:spPr>
        <a:xfrm>
          <a:off x="0" y="0"/>
          <a:ext cx="447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447675</xdr:colOff>
      <xdr:row>1</xdr:row>
      <xdr:rowOff>85725</xdr:rowOff>
    </xdr:to>
    <xdr:pic>
      <xdr:nvPicPr>
        <xdr:cNvPr id="1" name="Imagen 2" descr="http://pion.disca.upv.es/alucine/img/menu_boton_home.png">
          <a:hlinkClick r:id="rId3"/>
        </xdr:cNvPr>
        <xdr:cNvPicPr preferRelativeResize="1">
          <a:picLocks noChangeAspect="1"/>
        </xdr:cNvPicPr>
      </xdr:nvPicPr>
      <xdr:blipFill>
        <a:blip r:embed="rId1"/>
        <a:srcRect l="1" t="13235" r="6527" b="7345"/>
        <a:stretch>
          <a:fillRect/>
        </a:stretch>
      </xdr:blipFill>
      <xdr:spPr>
        <a:xfrm>
          <a:off x="0" y="0"/>
          <a:ext cx="447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447675</xdr:colOff>
      <xdr:row>1</xdr:row>
      <xdr:rowOff>85725</xdr:rowOff>
    </xdr:to>
    <xdr:pic>
      <xdr:nvPicPr>
        <xdr:cNvPr id="1" name="Imagen 2" descr="http://pion.disca.upv.es/alucine/img/menu_boton_home.png">
          <a:hlinkClick r:id="rId3"/>
        </xdr:cNvPr>
        <xdr:cNvPicPr preferRelativeResize="1">
          <a:picLocks noChangeAspect="1"/>
        </xdr:cNvPicPr>
      </xdr:nvPicPr>
      <xdr:blipFill>
        <a:blip r:embed="rId1"/>
        <a:srcRect l="1" t="13235" r="6527" b="7345"/>
        <a:stretch>
          <a:fillRect/>
        </a:stretch>
      </xdr:blipFill>
      <xdr:spPr>
        <a:xfrm>
          <a:off x="0" y="0"/>
          <a:ext cx="447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mawww.sat.gob.mx/cifras_sat/Paginas/inicio.html" TargetMode="External" /><Relationship Id="rId2" Type="http://schemas.openxmlformats.org/officeDocument/2006/relationships/hyperlink" Target="http://presto.hacienda.gob.mx/EstoporLayout/estadisticas.jsp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tabSelected="1" zoomScale="118" zoomScaleNormal="118" zoomScaleSheetLayoutView="100" zoomScalePageLayoutView="0" workbookViewId="0" topLeftCell="A1">
      <selection activeCell="A1" sqref="A1:J1"/>
    </sheetView>
  </sheetViews>
  <sheetFormatPr defaultColWidth="11.421875" defaultRowHeight="15"/>
  <cols>
    <col min="1" max="1" width="1.7109375" style="375" customWidth="1"/>
    <col min="2" max="3" width="1.7109375" style="376" customWidth="1"/>
    <col min="4" max="4" width="38.00390625" style="362" customWidth="1"/>
    <col min="5" max="5" width="4.140625" style="375" customWidth="1"/>
    <col min="6" max="8" width="1.57421875" style="362" customWidth="1"/>
    <col min="9" max="9" width="38.00390625" style="362" customWidth="1"/>
    <col min="10" max="10" width="1.421875" style="362" customWidth="1"/>
    <col min="11" max="11" width="3.7109375" style="362" customWidth="1"/>
    <col min="12" max="12" width="6.00390625" style="362" customWidth="1"/>
    <col min="13" max="16384" width="11.421875" style="362" customWidth="1"/>
  </cols>
  <sheetData>
    <row r="1" spans="1:10" ht="18.75">
      <c r="A1" s="385" t="s">
        <v>244</v>
      </c>
      <c r="B1" s="385"/>
      <c r="C1" s="385"/>
      <c r="D1" s="385"/>
      <c r="E1" s="385"/>
      <c r="F1" s="385"/>
      <c r="G1" s="385"/>
      <c r="H1" s="385"/>
      <c r="I1" s="385"/>
      <c r="J1" s="385"/>
    </row>
    <row r="2" spans="1:10" ht="18.75">
      <c r="A2" s="385" t="s">
        <v>397</v>
      </c>
      <c r="B2" s="385"/>
      <c r="C2" s="385"/>
      <c r="D2" s="385"/>
      <c r="E2" s="385"/>
      <c r="F2" s="385"/>
      <c r="G2" s="385"/>
      <c r="H2" s="385"/>
      <c r="I2" s="385"/>
      <c r="J2" s="361"/>
    </row>
    <row r="3" spans="1:10" ht="6.75" customHeight="1">
      <c r="A3" s="363"/>
      <c r="B3" s="363"/>
      <c r="C3" s="363"/>
      <c r="D3" s="364"/>
      <c r="E3" s="365"/>
      <c r="F3" s="366"/>
      <c r="G3" s="366"/>
      <c r="H3" s="366"/>
      <c r="I3" s="366"/>
      <c r="J3" s="102"/>
    </row>
    <row r="4" spans="1:11" ht="8.25" customHeight="1">
      <c r="A4" s="388" t="s">
        <v>243</v>
      </c>
      <c r="B4" s="388"/>
      <c r="C4" s="388"/>
      <c r="D4" s="388"/>
      <c r="E4" s="367"/>
      <c r="F4" s="388" t="s">
        <v>243</v>
      </c>
      <c r="G4" s="388"/>
      <c r="H4" s="388"/>
      <c r="I4" s="388"/>
      <c r="J4" s="368"/>
      <c r="K4" s="366"/>
    </row>
    <row r="5" spans="1:11" ht="8.25" customHeight="1">
      <c r="A5" s="388"/>
      <c r="B5" s="388"/>
      <c r="C5" s="388"/>
      <c r="D5" s="388"/>
      <c r="E5" s="367"/>
      <c r="F5" s="388"/>
      <c r="G5" s="388"/>
      <c r="H5" s="388"/>
      <c r="I5" s="388"/>
      <c r="J5" s="368"/>
      <c r="K5" s="366"/>
    </row>
    <row r="6" spans="1:11" ht="6.75" customHeight="1">
      <c r="A6" s="363"/>
      <c r="B6" s="363"/>
      <c r="C6" s="363"/>
      <c r="D6" s="364"/>
      <c r="E6" s="367"/>
      <c r="F6" s="366"/>
      <c r="G6" s="366"/>
      <c r="H6" s="366"/>
      <c r="I6" s="366"/>
      <c r="J6" s="368"/>
      <c r="K6" s="366"/>
    </row>
    <row r="7" spans="1:13" ht="18">
      <c r="A7" s="386" t="s">
        <v>94</v>
      </c>
      <c r="B7" s="386"/>
      <c r="C7" s="386"/>
      <c r="D7" s="387" t="s">
        <v>9</v>
      </c>
      <c r="E7" s="369"/>
      <c r="F7" s="370" t="s">
        <v>109</v>
      </c>
      <c r="G7" s="370"/>
      <c r="H7" s="370"/>
      <c r="I7" s="371"/>
      <c r="J7" s="368"/>
      <c r="K7" s="368"/>
      <c r="L7" s="102"/>
      <c r="M7" s="102"/>
    </row>
    <row r="8" spans="1:13" ht="14.25">
      <c r="A8" s="363" t="s">
        <v>95</v>
      </c>
      <c r="B8" s="363">
        <v>1</v>
      </c>
      <c r="C8" s="363"/>
      <c r="D8" s="372" t="s">
        <v>69</v>
      </c>
      <c r="E8" s="373"/>
      <c r="F8" s="363" t="s">
        <v>106</v>
      </c>
      <c r="G8" s="363">
        <v>1</v>
      </c>
      <c r="I8" s="372" t="s">
        <v>110</v>
      </c>
      <c r="J8" s="368"/>
      <c r="K8" s="373"/>
      <c r="L8" s="102"/>
      <c r="M8" s="102"/>
    </row>
    <row r="9" spans="1:13" ht="14.25">
      <c r="A9" s="363" t="s">
        <v>95</v>
      </c>
      <c r="B9" s="363">
        <v>2</v>
      </c>
      <c r="C9" s="363"/>
      <c r="D9" s="372" t="s">
        <v>96</v>
      </c>
      <c r="E9" s="373"/>
      <c r="F9" s="363" t="s">
        <v>106</v>
      </c>
      <c r="G9" s="363">
        <v>2</v>
      </c>
      <c r="I9" s="372" t="s">
        <v>111</v>
      </c>
      <c r="J9" s="368"/>
      <c r="K9" s="373"/>
      <c r="L9" s="102"/>
      <c r="M9" s="102"/>
    </row>
    <row r="10" spans="1:13" ht="15.75" customHeight="1">
      <c r="A10" s="363" t="s">
        <v>95</v>
      </c>
      <c r="B10" s="363">
        <v>3</v>
      </c>
      <c r="C10" s="363"/>
      <c r="D10" s="372" t="s">
        <v>10</v>
      </c>
      <c r="E10" s="373"/>
      <c r="F10" s="363" t="s">
        <v>106</v>
      </c>
      <c r="G10" s="363">
        <v>3</v>
      </c>
      <c r="I10" s="372" t="s">
        <v>112</v>
      </c>
      <c r="J10" s="368"/>
      <c r="K10" s="373"/>
      <c r="L10" s="102"/>
      <c r="M10" s="102"/>
    </row>
    <row r="11" spans="1:11" ht="14.25">
      <c r="A11" s="363" t="s">
        <v>95</v>
      </c>
      <c r="B11" s="363">
        <v>4</v>
      </c>
      <c r="C11" s="363"/>
      <c r="D11" s="372" t="s">
        <v>12</v>
      </c>
      <c r="E11" s="373"/>
      <c r="F11" s="363" t="s">
        <v>106</v>
      </c>
      <c r="G11" s="363">
        <v>4</v>
      </c>
      <c r="I11" s="372" t="s">
        <v>113</v>
      </c>
      <c r="J11" s="368"/>
      <c r="K11" s="373"/>
    </row>
    <row r="12" spans="1:11" ht="16.5" customHeight="1">
      <c r="A12" s="363" t="s">
        <v>95</v>
      </c>
      <c r="B12" s="363">
        <v>5</v>
      </c>
      <c r="C12" s="363"/>
      <c r="D12" s="372" t="s">
        <v>242</v>
      </c>
      <c r="E12" s="373"/>
      <c r="F12" s="363" t="s">
        <v>106</v>
      </c>
      <c r="G12" s="363">
        <v>5</v>
      </c>
      <c r="I12" s="372" t="s">
        <v>114</v>
      </c>
      <c r="J12" s="368"/>
      <c r="K12" s="373"/>
    </row>
    <row r="13" spans="1:11" s="366" customFormat="1" ht="18">
      <c r="A13" s="363"/>
      <c r="B13" s="363"/>
      <c r="C13" s="363"/>
      <c r="D13" s="374"/>
      <c r="E13" s="373"/>
      <c r="F13" s="363"/>
      <c r="G13" s="363"/>
      <c r="H13" s="363"/>
      <c r="I13" s="363"/>
      <c r="J13" s="368"/>
      <c r="K13" s="373"/>
    </row>
    <row r="14" spans="1:11" s="366" customFormat="1" ht="18.75" customHeight="1">
      <c r="A14" s="386" t="s">
        <v>97</v>
      </c>
      <c r="B14" s="386"/>
      <c r="C14" s="386"/>
      <c r="D14" s="387" t="s">
        <v>9</v>
      </c>
      <c r="E14" s="373"/>
      <c r="F14" s="370" t="s">
        <v>115</v>
      </c>
      <c r="G14" s="370"/>
      <c r="H14" s="370"/>
      <c r="I14" s="371"/>
      <c r="J14" s="368"/>
      <c r="K14" s="373"/>
    </row>
    <row r="15" spans="1:11" ht="14.25">
      <c r="A15" s="363" t="s">
        <v>98</v>
      </c>
      <c r="B15" s="363">
        <v>1</v>
      </c>
      <c r="C15" s="363"/>
      <c r="D15" s="372" t="s">
        <v>99</v>
      </c>
      <c r="E15" s="373"/>
      <c r="F15" s="363" t="s">
        <v>107</v>
      </c>
      <c r="G15" s="363">
        <v>1</v>
      </c>
      <c r="I15" s="372" t="s">
        <v>34</v>
      </c>
      <c r="J15" s="368"/>
      <c r="K15" s="373"/>
    </row>
    <row r="16" spans="1:11" ht="16.5" customHeight="1">
      <c r="A16" s="363" t="s">
        <v>98</v>
      </c>
      <c r="B16" s="363">
        <v>2</v>
      </c>
      <c r="C16" s="363"/>
      <c r="D16" s="372" t="s">
        <v>100</v>
      </c>
      <c r="E16" s="373"/>
      <c r="F16" s="363" t="s">
        <v>107</v>
      </c>
      <c r="G16" s="363">
        <v>2</v>
      </c>
      <c r="I16" s="372" t="s">
        <v>46</v>
      </c>
      <c r="J16" s="374"/>
      <c r="K16" s="373"/>
    </row>
    <row r="17" spans="1:11" ht="16.5" customHeight="1">
      <c r="A17" s="363" t="s">
        <v>98</v>
      </c>
      <c r="B17" s="363">
        <v>3</v>
      </c>
      <c r="C17" s="363"/>
      <c r="D17" s="372" t="s">
        <v>101</v>
      </c>
      <c r="E17" s="373"/>
      <c r="F17" s="363" t="s">
        <v>107</v>
      </c>
      <c r="G17" s="363">
        <v>3</v>
      </c>
      <c r="I17" s="372" t="s">
        <v>45</v>
      </c>
      <c r="J17" s="374"/>
      <c r="K17" s="373"/>
    </row>
    <row r="18" spans="1:11" ht="16.5" customHeight="1">
      <c r="A18" s="363" t="s">
        <v>98</v>
      </c>
      <c r="B18" s="363">
        <v>4</v>
      </c>
      <c r="C18" s="363"/>
      <c r="D18" s="372" t="s">
        <v>102</v>
      </c>
      <c r="E18" s="373"/>
      <c r="F18" s="363" t="s">
        <v>107</v>
      </c>
      <c r="G18" s="363">
        <v>4</v>
      </c>
      <c r="I18" s="372" t="s">
        <v>116</v>
      </c>
      <c r="J18" s="374"/>
      <c r="K18" s="373"/>
    </row>
    <row r="19" spans="1:11" ht="15" customHeight="1">
      <c r="A19" s="363"/>
      <c r="B19" s="363"/>
      <c r="C19" s="363"/>
      <c r="E19" s="373"/>
      <c r="F19" s="363" t="s">
        <v>107</v>
      </c>
      <c r="G19" s="363">
        <v>5</v>
      </c>
      <c r="I19" s="372" t="s">
        <v>15</v>
      </c>
      <c r="J19" s="374"/>
      <c r="K19" s="373"/>
    </row>
    <row r="20" spans="1:11" s="366" customFormat="1" ht="18" customHeight="1">
      <c r="A20" s="368"/>
      <c r="B20" s="368"/>
      <c r="C20" s="368"/>
      <c r="D20" s="368"/>
      <c r="E20" s="373"/>
      <c r="F20" s="368"/>
      <c r="G20" s="368"/>
      <c r="H20" s="368"/>
      <c r="I20" s="368"/>
      <c r="J20" s="368"/>
      <c r="K20" s="373"/>
    </row>
    <row r="21" spans="1:11" s="366" customFormat="1" ht="18">
      <c r="A21" s="386" t="s">
        <v>103</v>
      </c>
      <c r="B21" s="386"/>
      <c r="C21" s="386"/>
      <c r="D21" s="387" t="s">
        <v>9</v>
      </c>
      <c r="E21" s="373"/>
      <c r="F21" s="370" t="s">
        <v>117</v>
      </c>
      <c r="G21" s="370"/>
      <c r="H21" s="370"/>
      <c r="I21" s="371"/>
      <c r="J21" s="368"/>
      <c r="K21" s="373"/>
    </row>
    <row r="22" spans="1:11" ht="14.25">
      <c r="A22" s="363" t="s">
        <v>104</v>
      </c>
      <c r="B22" s="363">
        <v>1</v>
      </c>
      <c r="C22" s="363"/>
      <c r="D22" s="372" t="s">
        <v>73</v>
      </c>
      <c r="E22" s="373"/>
      <c r="F22" s="363" t="s">
        <v>108</v>
      </c>
      <c r="G22" s="363">
        <v>1</v>
      </c>
      <c r="I22" s="372" t="s">
        <v>241</v>
      </c>
      <c r="J22" s="368"/>
      <c r="K22" s="373"/>
    </row>
    <row r="23" spans="1:11" ht="16.5" customHeight="1">
      <c r="A23" s="363" t="s">
        <v>104</v>
      </c>
      <c r="B23" s="363">
        <v>2</v>
      </c>
      <c r="C23" s="363"/>
      <c r="D23" s="372" t="s">
        <v>14</v>
      </c>
      <c r="E23" s="373"/>
      <c r="F23" s="363" t="s">
        <v>108</v>
      </c>
      <c r="G23" s="363">
        <v>2</v>
      </c>
      <c r="I23" s="372" t="s">
        <v>308</v>
      </c>
      <c r="J23" s="374"/>
      <c r="K23" s="373"/>
    </row>
    <row r="24" spans="1:11" ht="14.25">
      <c r="A24" s="363" t="s">
        <v>104</v>
      </c>
      <c r="B24" s="363">
        <v>3</v>
      </c>
      <c r="C24" s="363"/>
      <c r="D24" s="372" t="s">
        <v>105</v>
      </c>
      <c r="E24" s="373"/>
      <c r="F24" s="363"/>
      <c r="G24" s="363"/>
      <c r="I24" s="102"/>
      <c r="J24" s="374"/>
      <c r="K24" s="373"/>
    </row>
    <row r="25" spans="1:11" ht="14.25">
      <c r="A25" s="363" t="s">
        <v>104</v>
      </c>
      <c r="B25" s="363">
        <v>4</v>
      </c>
      <c r="C25" s="363"/>
      <c r="D25" s="372" t="s">
        <v>11</v>
      </c>
      <c r="E25" s="373"/>
      <c r="F25" s="363"/>
      <c r="G25" s="363"/>
      <c r="I25" s="102"/>
      <c r="J25" s="374"/>
      <c r="K25" s="373"/>
    </row>
    <row r="26" spans="5:11" ht="9">
      <c r="E26" s="373"/>
      <c r="K26" s="366"/>
    </row>
    <row r="27" spans="5:11" ht="9">
      <c r="E27" s="373"/>
      <c r="K27" s="366"/>
    </row>
    <row r="28" spans="5:11" ht="9">
      <c r="E28" s="373"/>
      <c r="K28" s="366"/>
    </row>
    <row r="29" spans="5:11" ht="12.75">
      <c r="E29" s="373"/>
      <c r="F29" s="377"/>
      <c r="G29" s="377"/>
      <c r="H29" s="364"/>
      <c r="I29" s="378"/>
      <c r="J29" s="378"/>
      <c r="K29" s="366"/>
    </row>
    <row r="30" ht="9">
      <c r="D30" s="380" t="s">
        <v>426</v>
      </c>
    </row>
    <row r="31" ht="9">
      <c r="D31" s="381" t="s">
        <v>427</v>
      </c>
    </row>
    <row r="32" ht="9">
      <c r="D32" s="380"/>
    </row>
    <row r="33" ht="9">
      <c r="D33" s="380" t="s">
        <v>428</v>
      </c>
    </row>
    <row r="34" ht="9">
      <c r="D34" s="381" t="s">
        <v>429</v>
      </c>
    </row>
    <row r="35" ht="9">
      <c r="D35" s="379"/>
    </row>
  </sheetData>
  <sheetProtection/>
  <mergeCells count="7">
    <mergeCell ref="A1:J1"/>
    <mergeCell ref="A7:D7"/>
    <mergeCell ref="A14:D14"/>
    <mergeCell ref="A21:D21"/>
    <mergeCell ref="A4:D5"/>
    <mergeCell ref="F4:I5"/>
    <mergeCell ref="A2:I2"/>
  </mergeCells>
  <hyperlinks>
    <hyperlink ref="D34" r:id="rId1" display="http://omawww.sat.gob.mx/cifras_sat/Paginas/inicio.html"/>
    <hyperlink ref="D31" r:id="rId2" display="http://presto.hacienda.gob.mx/EstoporLayout/estadisticas.jsp"/>
  </hyperlinks>
  <printOptions horizontalCentered="1" verticalCentered="1"/>
  <pageMargins left="0.7086614173228347" right="0.2362204724409449" top="0.3937007874015748" bottom="0.3937007874015748" header="0.31496062992125984" footer="0.31496062992125984"/>
  <pageSetup fitToHeight="1" fitToWidth="1" horizontalDpi="600" verticalDpi="600" orientation="portrait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1.421875" style="102" customWidth="1"/>
    <col min="2" max="3" width="19.8515625" style="102" customWidth="1"/>
    <col min="4" max="4" width="18.7109375" style="102" customWidth="1"/>
    <col min="5" max="6" width="19.7109375" style="102" customWidth="1"/>
    <col min="7" max="16384" width="11.421875" style="102" customWidth="1"/>
  </cols>
  <sheetData>
    <row r="1" spans="1:2" ht="15">
      <c r="A1" s="9"/>
      <c r="B1" s="133"/>
    </row>
    <row r="2" spans="1:2" ht="14.25">
      <c r="A2" s="187"/>
      <c r="B2" s="133"/>
    </row>
    <row r="3" spans="2:15" ht="34.5" customHeight="1">
      <c r="B3" s="417" t="s">
        <v>383</v>
      </c>
      <c r="C3" s="417"/>
      <c r="E3" s="417" t="s">
        <v>383</v>
      </c>
      <c r="F3" s="417"/>
      <c r="H3" s="418" t="s">
        <v>384</v>
      </c>
      <c r="I3" s="418"/>
      <c r="J3" s="418"/>
      <c r="K3" s="418"/>
      <c r="L3" s="418"/>
      <c r="M3" s="418"/>
      <c r="N3" s="418"/>
      <c r="O3" s="418"/>
    </row>
    <row r="4" spans="2:15" ht="15" customHeight="1">
      <c r="B4" s="414" t="s">
        <v>232</v>
      </c>
      <c r="C4" s="414"/>
      <c r="E4" s="414" t="s">
        <v>248</v>
      </c>
      <c r="F4" s="414"/>
      <c r="H4" s="417" t="s">
        <v>16</v>
      </c>
      <c r="I4" s="417"/>
      <c r="J4" s="417"/>
      <c r="K4" s="417"/>
      <c r="L4" s="417"/>
      <c r="M4" s="417"/>
      <c r="N4" s="417"/>
      <c r="O4" s="417"/>
    </row>
    <row r="5" spans="2:15" ht="18">
      <c r="B5" s="170" t="s">
        <v>178</v>
      </c>
      <c r="C5" s="170" t="s">
        <v>233</v>
      </c>
      <c r="E5" s="170" t="s">
        <v>178</v>
      </c>
      <c r="F5" s="170" t="s">
        <v>233</v>
      </c>
      <c r="H5" s="170" t="s">
        <v>178</v>
      </c>
      <c r="I5" s="170" t="s">
        <v>234</v>
      </c>
      <c r="J5" s="170" t="s">
        <v>235</v>
      </c>
      <c r="K5" s="170" t="s">
        <v>236</v>
      </c>
      <c r="L5" s="170" t="s">
        <v>237</v>
      </c>
      <c r="M5" s="170" t="s">
        <v>238</v>
      </c>
      <c r="N5" s="170" t="s">
        <v>53</v>
      </c>
      <c r="O5" s="170" t="s">
        <v>17</v>
      </c>
    </row>
    <row r="6" spans="2:17" ht="18">
      <c r="B6" s="158">
        <v>2011</v>
      </c>
      <c r="C6" s="230">
        <v>5.935404</v>
      </c>
      <c r="D6" s="158"/>
      <c r="E6" s="158">
        <v>2011</v>
      </c>
      <c r="F6" s="230">
        <v>2.082946</v>
      </c>
      <c r="G6" s="231"/>
      <c r="H6" s="163">
        <v>2011</v>
      </c>
      <c r="I6" s="232">
        <v>263897.619141</v>
      </c>
      <c r="J6" s="232">
        <v>27889.371973</v>
      </c>
      <c r="K6" s="232">
        <v>589.4891248000001</v>
      </c>
      <c r="L6" s="232">
        <v>3109.112849</v>
      </c>
      <c r="M6" s="232">
        <v>8.727623</v>
      </c>
      <c r="N6" s="232">
        <v>2685.3476535399996</v>
      </c>
      <c r="O6" s="232">
        <f aca="true" t="shared" si="0" ref="O6:O13">+SUM(I6:N6)</f>
        <v>298179.66836434003</v>
      </c>
      <c r="P6" s="233"/>
      <c r="Q6" s="234"/>
    </row>
    <row r="7" spans="2:17" ht="18">
      <c r="B7" s="158">
        <v>2012</v>
      </c>
      <c r="C7" s="230">
        <v>6.0146370000000005</v>
      </c>
      <c r="D7" s="158"/>
      <c r="E7" s="158">
        <v>2012</v>
      </c>
      <c r="F7" s="230">
        <v>2.1557690000000003</v>
      </c>
      <c r="G7" s="231"/>
      <c r="H7" s="163">
        <v>2012</v>
      </c>
      <c r="I7" s="232">
        <v>297259.082652</v>
      </c>
      <c r="J7" s="232">
        <v>29183.288292999998</v>
      </c>
      <c r="K7" s="232">
        <v>689.11884672</v>
      </c>
      <c r="L7" s="232">
        <v>3614.411332</v>
      </c>
      <c r="M7" s="232">
        <v>7.451428999999999</v>
      </c>
      <c r="N7" s="232">
        <v>2774.5379753600005</v>
      </c>
      <c r="O7" s="232">
        <f t="shared" si="0"/>
        <v>333527.89052808005</v>
      </c>
      <c r="P7" s="233"/>
      <c r="Q7" s="234"/>
    </row>
    <row r="8" spans="2:17" ht="18">
      <c r="B8" s="158">
        <v>2013</v>
      </c>
      <c r="C8" s="230">
        <v>6.286741</v>
      </c>
      <c r="D8" s="158"/>
      <c r="E8" s="158">
        <v>2013</v>
      </c>
      <c r="F8" s="230">
        <v>2.167498</v>
      </c>
      <c r="G8" s="231"/>
      <c r="H8" s="163">
        <v>2013</v>
      </c>
      <c r="I8" s="232">
        <v>295699.968721</v>
      </c>
      <c r="J8" s="232">
        <v>29567.284731000007</v>
      </c>
      <c r="K8" s="232">
        <v>704.3897391600001</v>
      </c>
      <c r="L8" s="232">
        <v>4159.687856</v>
      </c>
      <c r="M8" s="232">
        <v>7.704042000000001</v>
      </c>
      <c r="N8" s="232">
        <v>2689.1528139</v>
      </c>
      <c r="O8" s="232">
        <f t="shared" si="0"/>
        <v>332828.18790306</v>
      </c>
      <c r="P8" s="233"/>
      <c r="Q8" s="234"/>
    </row>
    <row r="9" spans="2:17" ht="18">
      <c r="B9" s="158">
        <v>2014</v>
      </c>
      <c r="C9" s="230">
        <v>6.350458</v>
      </c>
      <c r="D9" s="158"/>
      <c r="E9" s="158">
        <v>2014</v>
      </c>
      <c r="F9" s="230">
        <v>2.261594</v>
      </c>
      <c r="G9" s="231"/>
      <c r="H9" s="163">
        <v>2014</v>
      </c>
      <c r="I9" s="232">
        <v>328706.086802</v>
      </c>
      <c r="J9" s="232">
        <v>34165.599364</v>
      </c>
      <c r="K9" s="232">
        <v>788.308336</v>
      </c>
      <c r="L9" s="232">
        <v>6276.196682</v>
      </c>
      <c r="M9" s="232">
        <v>16.329590000000003</v>
      </c>
      <c r="N9" s="232">
        <v>2363.9669803</v>
      </c>
      <c r="O9" s="232">
        <f t="shared" si="0"/>
        <v>372316.48775430006</v>
      </c>
      <c r="P9" s="233"/>
      <c r="Q9" s="234"/>
    </row>
    <row r="10" spans="2:17" ht="18">
      <c r="B10" s="158">
        <v>2015</v>
      </c>
      <c r="C10" s="230">
        <v>6.171619</v>
      </c>
      <c r="D10" s="158"/>
      <c r="E10" s="158">
        <v>2015</v>
      </c>
      <c r="F10" s="230">
        <v>2.3123620000000003</v>
      </c>
      <c r="G10" s="231"/>
      <c r="H10" s="163">
        <v>2015</v>
      </c>
      <c r="I10" s="232">
        <v>496105.18548199994</v>
      </c>
      <c r="J10" s="232">
        <v>44475.35780700001</v>
      </c>
      <c r="K10" s="232">
        <v>1196.55523456</v>
      </c>
      <c r="L10" s="232">
        <v>129190.027936</v>
      </c>
      <c r="M10" s="232">
        <v>14.200303</v>
      </c>
      <c r="N10" s="232">
        <v>2799.99464006</v>
      </c>
      <c r="O10" s="232">
        <f t="shared" si="0"/>
        <v>673781.3214026201</v>
      </c>
      <c r="P10" s="233"/>
      <c r="Q10" s="234"/>
    </row>
    <row r="11" spans="2:17" ht="18">
      <c r="B11" s="158">
        <v>2016</v>
      </c>
      <c r="C11" s="230">
        <v>6.33962</v>
      </c>
      <c r="D11" s="235"/>
      <c r="E11" s="158">
        <v>2016</v>
      </c>
      <c r="F11" s="230">
        <v>2.36446</v>
      </c>
      <c r="G11" s="231"/>
      <c r="H11" s="163">
        <v>2016</v>
      </c>
      <c r="I11" s="232">
        <v>569033.664253</v>
      </c>
      <c r="J11" s="232">
        <v>50762.496736</v>
      </c>
      <c r="K11" s="232">
        <v>1358.32936544</v>
      </c>
      <c r="L11" s="232">
        <v>162856.03952</v>
      </c>
      <c r="M11" s="232">
        <v>14.692761</v>
      </c>
      <c r="N11" s="232">
        <v>3525.1006007899996</v>
      </c>
      <c r="O11" s="232">
        <f t="shared" si="0"/>
        <v>787550.32323623</v>
      </c>
      <c r="P11" s="233"/>
      <c r="Q11" s="234"/>
    </row>
    <row r="12" spans="2:23" ht="18">
      <c r="B12" s="158">
        <v>2017</v>
      </c>
      <c r="C12" s="230">
        <v>6.592175</v>
      </c>
      <c r="E12" s="158">
        <v>2017</v>
      </c>
      <c r="F12" s="230">
        <v>2.4523520000000003</v>
      </c>
      <c r="G12" s="231"/>
      <c r="H12" s="163">
        <v>2017</v>
      </c>
      <c r="I12" s="232">
        <v>628278.778707</v>
      </c>
      <c r="J12" s="232">
        <v>52985.681317</v>
      </c>
      <c r="K12" s="232">
        <v>1520.904206</v>
      </c>
      <c r="L12" s="232">
        <v>159260.721965</v>
      </c>
      <c r="M12" s="232">
        <v>6.500855</v>
      </c>
      <c r="N12" s="232">
        <v>3241.4836764700003</v>
      </c>
      <c r="O12" s="232">
        <f t="shared" si="0"/>
        <v>845294.07072647</v>
      </c>
      <c r="P12" s="384"/>
      <c r="Q12" s="384"/>
      <c r="R12" s="233"/>
      <c r="S12" s="233"/>
      <c r="T12" s="233"/>
      <c r="U12" s="233"/>
      <c r="V12" s="233"/>
      <c r="W12" s="233"/>
    </row>
    <row r="13" spans="2:15" ht="18">
      <c r="B13" s="158">
        <v>2018</v>
      </c>
      <c r="C13" s="230">
        <v>6.822279</v>
      </c>
      <c r="E13" s="158">
        <v>2018</v>
      </c>
      <c r="F13" s="230">
        <v>2.552371</v>
      </c>
      <c r="G13" s="231"/>
      <c r="H13" s="163">
        <v>2018</v>
      </c>
      <c r="I13" s="232">
        <v>712807.037165</v>
      </c>
      <c r="J13" s="232">
        <v>65831.434159</v>
      </c>
      <c r="K13" s="232">
        <v>1747.5083519999998</v>
      </c>
      <c r="L13" s="232">
        <v>165494.924605</v>
      </c>
      <c r="M13" s="232">
        <v>24.894285000000004</v>
      </c>
      <c r="N13" s="232">
        <v>3801.2965509599994</v>
      </c>
      <c r="O13" s="232">
        <f t="shared" si="0"/>
        <v>949707.0951169602</v>
      </c>
    </row>
    <row r="14" spans="2:15" ht="18">
      <c r="B14" s="158"/>
      <c r="E14" s="158"/>
      <c r="F14" s="230"/>
      <c r="G14" s="231"/>
      <c r="H14" s="163"/>
      <c r="I14" s="232"/>
      <c r="J14" s="232"/>
      <c r="K14" s="232"/>
      <c r="L14" s="232"/>
      <c r="M14" s="232"/>
      <c r="N14" s="232"/>
      <c r="O14" s="232"/>
    </row>
    <row r="15" spans="2:15" ht="18">
      <c r="B15" s="158"/>
      <c r="E15" s="158"/>
      <c r="F15" s="230"/>
      <c r="G15" s="231"/>
      <c r="H15" s="163"/>
      <c r="I15" s="232"/>
      <c r="J15" s="232"/>
      <c r="K15" s="232"/>
      <c r="L15" s="232"/>
      <c r="M15" s="232"/>
      <c r="N15" s="232"/>
      <c r="O15" s="232"/>
    </row>
    <row r="16" spans="2:15" ht="18">
      <c r="B16" s="158"/>
      <c r="C16" s="230"/>
      <c r="D16" s="158"/>
      <c r="E16" s="158"/>
      <c r="F16" s="230"/>
      <c r="G16" s="231"/>
      <c r="H16" s="163"/>
      <c r="I16" s="232"/>
      <c r="J16" s="232"/>
      <c r="K16" s="232"/>
      <c r="L16" s="232"/>
      <c r="M16" s="232"/>
      <c r="N16" s="232"/>
      <c r="O16" s="232"/>
    </row>
    <row r="17" spans="2:8" ht="18">
      <c r="B17" s="105" t="s">
        <v>169</v>
      </c>
      <c r="E17" s="105" t="s">
        <v>169</v>
      </c>
      <c r="H17" s="105" t="s">
        <v>169</v>
      </c>
    </row>
    <row r="18" spans="2:8" ht="18">
      <c r="B18" s="105" t="s">
        <v>274</v>
      </c>
      <c r="E18" s="105" t="s">
        <v>274</v>
      </c>
      <c r="H18" s="105" t="s">
        <v>274</v>
      </c>
    </row>
    <row r="19" spans="2:8" ht="18">
      <c r="B19" s="105" t="s">
        <v>121</v>
      </c>
      <c r="E19" s="105" t="s">
        <v>121</v>
      </c>
      <c r="H19" s="105" t="s">
        <v>121</v>
      </c>
    </row>
    <row r="25" spans="2:9" ht="15" customHeight="1">
      <c r="B25" s="236"/>
      <c r="C25" s="417" t="s">
        <v>262</v>
      </c>
      <c r="D25" s="417"/>
      <c r="E25" s="417"/>
      <c r="F25" s="237"/>
      <c r="G25" s="237"/>
      <c r="H25" s="417" t="s">
        <v>263</v>
      </c>
      <c r="I25" s="417"/>
    </row>
    <row r="26" spans="2:9" ht="15" customHeight="1">
      <c r="B26" s="236"/>
      <c r="C26" s="417" t="s">
        <v>385</v>
      </c>
      <c r="D26" s="417"/>
      <c r="E26" s="417"/>
      <c r="F26" s="237"/>
      <c r="G26" s="237"/>
      <c r="H26" s="417" t="s">
        <v>385</v>
      </c>
      <c r="I26" s="417"/>
    </row>
    <row r="27" spans="2:9" ht="60">
      <c r="B27" s="238"/>
      <c r="C27" s="169" t="s">
        <v>264</v>
      </c>
      <c r="D27" s="169" t="s">
        <v>265</v>
      </c>
      <c r="E27" s="169" t="s">
        <v>266</v>
      </c>
      <c r="F27" s="237"/>
      <c r="G27" s="237"/>
      <c r="H27" s="169" t="s">
        <v>267</v>
      </c>
      <c r="I27" s="169" t="s">
        <v>416</v>
      </c>
    </row>
    <row r="28" spans="2:9" ht="18">
      <c r="B28" s="158">
        <v>2011</v>
      </c>
      <c r="C28" s="239">
        <v>952540</v>
      </c>
      <c r="D28" s="239">
        <v>147939</v>
      </c>
      <c r="E28" s="239">
        <f aca="true" t="shared" si="1" ref="E28:E34">+SUM(C28:D28)</f>
        <v>1100479</v>
      </c>
      <c r="F28" s="237"/>
      <c r="G28" s="237"/>
      <c r="H28" s="239">
        <v>1024809</v>
      </c>
      <c r="I28" s="232">
        <v>631.423551</v>
      </c>
    </row>
    <row r="29" spans="2:9" ht="18">
      <c r="B29" s="158">
        <v>2012</v>
      </c>
      <c r="C29" s="239">
        <v>988876</v>
      </c>
      <c r="D29" s="239">
        <v>179450</v>
      </c>
      <c r="E29" s="239">
        <f t="shared" si="1"/>
        <v>1168326</v>
      </c>
      <c r="F29" s="237"/>
      <c r="G29" s="237"/>
      <c r="H29" s="239">
        <v>1109620</v>
      </c>
      <c r="I29" s="232">
        <v>703.876825</v>
      </c>
    </row>
    <row r="30" spans="2:9" ht="18">
      <c r="B30" s="158">
        <v>2013</v>
      </c>
      <c r="C30" s="239">
        <v>1067297</v>
      </c>
      <c r="D30" s="239">
        <v>172367</v>
      </c>
      <c r="E30" s="239">
        <f t="shared" si="1"/>
        <v>1239664</v>
      </c>
      <c r="F30" s="237"/>
      <c r="G30" s="237"/>
      <c r="H30" s="239">
        <v>1115434</v>
      </c>
      <c r="I30" s="232">
        <v>707.889464</v>
      </c>
    </row>
    <row r="31" spans="2:9" ht="18">
      <c r="B31" s="158">
        <v>2014</v>
      </c>
      <c r="C31" s="239">
        <v>1349822</v>
      </c>
      <c r="D31" s="239">
        <v>185676</v>
      </c>
      <c r="E31" s="239">
        <f t="shared" si="1"/>
        <v>1535498</v>
      </c>
      <c r="F31" s="237"/>
      <c r="G31" s="237"/>
      <c r="H31" s="239">
        <v>1120784</v>
      </c>
      <c r="I31" s="232">
        <v>760.219143</v>
      </c>
    </row>
    <row r="32" spans="2:9" ht="18">
      <c r="B32" s="158">
        <v>2015</v>
      </c>
      <c r="C32" s="239">
        <v>1467647</v>
      </c>
      <c r="D32" s="239">
        <v>182493</v>
      </c>
      <c r="E32" s="239">
        <f t="shared" si="1"/>
        <v>1650140</v>
      </c>
      <c r="F32" s="237"/>
      <c r="G32" s="237"/>
      <c r="H32" s="239">
        <v>1124019</v>
      </c>
      <c r="I32" s="232">
        <v>885.400593</v>
      </c>
    </row>
    <row r="33" spans="2:9" ht="18">
      <c r="B33" s="158">
        <v>2016</v>
      </c>
      <c r="C33" s="239">
        <v>1457342</v>
      </c>
      <c r="D33" s="239">
        <v>232191</v>
      </c>
      <c r="E33" s="239">
        <f t="shared" si="1"/>
        <v>1689533</v>
      </c>
      <c r="F33" s="237"/>
      <c r="G33" s="237"/>
      <c r="H33" s="239">
        <v>1152419</v>
      </c>
      <c r="I33" s="232">
        <v>1068.343522</v>
      </c>
    </row>
    <row r="34" spans="2:9" ht="18">
      <c r="B34" s="158">
        <v>2017</v>
      </c>
      <c r="C34" s="239">
        <v>1410351</v>
      </c>
      <c r="D34" s="239">
        <v>233342</v>
      </c>
      <c r="E34" s="239">
        <f t="shared" si="1"/>
        <v>1643693</v>
      </c>
      <c r="F34" s="237"/>
      <c r="G34" s="237"/>
      <c r="H34" s="239">
        <v>1185501</v>
      </c>
      <c r="I34" s="232">
        <v>1201.665224</v>
      </c>
    </row>
    <row r="35" spans="2:9" ht="18">
      <c r="B35" s="158">
        <v>2018</v>
      </c>
      <c r="C35" s="239">
        <v>1399956</v>
      </c>
      <c r="D35" s="239">
        <v>210593</v>
      </c>
      <c r="E35" s="239">
        <f>+SUM(C35:D35)</f>
        <v>1610549</v>
      </c>
      <c r="F35" s="237"/>
      <c r="G35" s="237"/>
      <c r="H35" s="239">
        <v>1338396</v>
      </c>
      <c r="I35" s="232">
        <v>1508.08062</v>
      </c>
    </row>
    <row r="39" spans="2:8" ht="18">
      <c r="B39" s="105" t="s">
        <v>169</v>
      </c>
      <c r="E39" s="105"/>
      <c r="H39" s="105" t="s">
        <v>169</v>
      </c>
    </row>
    <row r="40" spans="2:8" ht="18">
      <c r="B40" s="105" t="s">
        <v>121</v>
      </c>
      <c r="E40" s="105"/>
      <c r="H40" s="105" t="s">
        <v>121</v>
      </c>
    </row>
  </sheetData>
  <sheetProtection/>
  <mergeCells count="10">
    <mergeCell ref="H25:I25"/>
    <mergeCell ref="C25:E25"/>
    <mergeCell ref="C26:E26"/>
    <mergeCell ref="H26:I26"/>
    <mergeCell ref="B3:C3"/>
    <mergeCell ref="E3:F3"/>
    <mergeCell ref="H3:O3"/>
    <mergeCell ref="B4:C4"/>
    <mergeCell ref="E4:F4"/>
    <mergeCell ref="H4:O4"/>
  </mergeCells>
  <printOptions/>
  <pageMargins left="0.7086614173228347" right="0.24" top="0.7480314960629921" bottom="0.7480314960629921" header="0.31496062992125984" footer="0.31496062992125984"/>
  <pageSetup fitToHeight="1" fitToWidth="1" horizontalDpi="600" verticalDpi="600" orientation="landscape" scale="64" r:id="rId2"/>
  <ignoredErrors>
    <ignoredError sqref="O6:O13 E28:E35" formulaRange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9"/>
  <sheetViews>
    <sheetView showGridLines="0" zoomScalePageLayoutView="0" workbookViewId="0" topLeftCell="A1">
      <selection activeCell="F18" sqref="F18:H18"/>
    </sheetView>
  </sheetViews>
  <sheetFormatPr defaultColWidth="11.421875" defaultRowHeight="15"/>
  <cols>
    <col min="1" max="1" width="10.140625" style="222" customWidth="1"/>
    <col min="2" max="2" width="11.421875" style="222" customWidth="1"/>
    <col min="3" max="3" width="16.28125" style="222" customWidth="1"/>
    <col min="4" max="4" width="16.57421875" style="222" customWidth="1"/>
    <col min="5" max="5" width="16.00390625" style="222" customWidth="1"/>
    <col min="6" max="6" width="5.421875" style="222" customWidth="1"/>
    <col min="7" max="7" width="12.28125" style="222" customWidth="1"/>
    <col min="8" max="8" width="11.421875" style="222" customWidth="1"/>
    <col min="9" max="9" width="15.140625" style="222" customWidth="1"/>
    <col min="10" max="10" width="13.00390625" style="222" customWidth="1"/>
    <col min="11" max="11" width="5.421875" style="222" customWidth="1"/>
    <col min="12" max="15" width="13.00390625" style="222" customWidth="1"/>
    <col min="16" max="16" width="5.421875" style="222" customWidth="1"/>
    <col min="17" max="17" width="11.421875" style="222" customWidth="1"/>
    <col min="18" max="18" width="14.28125" style="222" customWidth="1"/>
    <col min="19" max="19" width="17.421875" style="222" customWidth="1"/>
    <col min="20" max="23" width="13.421875" style="222" customWidth="1"/>
    <col min="24" max="16384" width="11.421875" style="222" customWidth="1"/>
  </cols>
  <sheetData>
    <row r="1" ht="15">
      <c r="A1" s="9"/>
    </row>
    <row r="2" ht="14.25">
      <c r="A2" s="223"/>
    </row>
    <row r="3" spans="1:24" ht="30" customHeight="1">
      <c r="A3" s="223"/>
      <c r="B3" s="419" t="s">
        <v>249</v>
      </c>
      <c r="C3" s="419" t="s">
        <v>136</v>
      </c>
      <c r="D3" s="419"/>
      <c r="E3" s="419"/>
      <c r="G3" s="419" t="s">
        <v>75</v>
      </c>
      <c r="H3" s="419"/>
      <c r="I3" s="419"/>
      <c r="J3" s="419"/>
      <c r="L3" s="419" t="s">
        <v>75</v>
      </c>
      <c r="M3" s="419"/>
      <c r="N3" s="419"/>
      <c r="O3" s="419"/>
      <c r="Q3" s="419" t="s">
        <v>260</v>
      </c>
      <c r="R3" s="419"/>
      <c r="S3" s="419"/>
      <c r="T3" s="419"/>
      <c r="U3" s="419"/>
      <c r="V3" s="419"/>
      <c r="W3" s="419"/>
      <c r="X3" s="419"/>
    </row>
    <row r="4" spans="1:24" ht="15" customHeight="1">
      <c r="A4" s="223"/>
      <c r="B4" s="419" t="s">
        <v>386</v>
      </c>
      <c r="C4" s="419"/>
      <c r="D4" s="419"/>
      <c r="E4" s="419"/>
      <c r="G4" s="419" t="s">
        <v>386</v>
      </c>
      <c r="H4" s="419"/>
      <c r="I4" s="419"/>
      <c r="J4" s="419"/>
      <c r="L4" s="419" t="s">
        <v>386</v>
      </c>
      <c r="M4" s="419"/>
      <c r="N4" s="419"/>
      <c r="O4" s="419"/>
      <c r="Q4" s="419" t="s">
        <v>386</v>
      </c>
      <c r="R4" s="419"/>
      <c r="S4" s="419"/>
      <c r="T4" s="419"/>
      <c r="U4" s="419"/>
      <c r="V4" s="419"/>
      <c r="W4" s="419"/>
      <c r="X4" s="419"/>
    </row>
    <row r="5" spans="1:24" ht="15" customHeight="1">
      <c r="A5" s="223"/>
      <c r="B5" s="419" t="s">
        <v>135</v>
      </c>
      <c r="C5" s="419"/>
      <c r="D5" s="419"/>
      <c r="E5" s="419"/>
      <c r="G5" s="420" t="s">
        <v>16</v>
      </c>
      <c r="H5" s="420"/>
      <c r="I5" s="420"/>
      <c r="J5" s="420"/>
      <c r="L5" s="420" t="s">
        <v>16</v>
      </c>
      <c r="M5" s="420"/>
      <c r="N5" s="420"/>
      <c r="O5" s="420"/>
      <c r="Q5" s="419" t="s">
        <v>16</v>
      </c>
      <c r="R5" s="419"/>
      <c r="S5" s="419"/>
      <c r="T5" s="419"/>
      <c r="U5" s="419"/>
      <c r="V5" s="419"/>
      <c r="W5" s="419"/>
      <c r="X5" s="419"/>
    </row>
    <row r="6" spans="1:24" ht="60">
      <c r="A6" s="223"/>
      <c r="B6" s="189" t="s">
        <v>0</v>
      </c>
      <c r="C6" s="189" t="s">
        <v>134</v>
      </c>
      <c r="D6" s="189" t="s">
        <v>133</v>
      </c>
      <c r="E6" s="189" t="s">
        <v>74</v>
      </c>
      <c r="G6" s="189" t="s">
        <v>0</v>
      </c>
      <c r="H6" s="189" t="s">
        <v>17</v>
      </c>
      <c r="I6" s="189" t="s">
        <v>76</v>
      </c>
      <c r="J6" s="189" t="s">
        <v>77</v>
      </c>
      <c r="L6" s="189" t="s">
        <v>0</v>
      </c>
      <c r="M6" s="189" t="s">
        <v>17</v>
      </c>
      <c r="N6" s="189" t="s">
        <v>18</v>
      </c>
      <c r="O6" s="189" t="s">
        <v>19</v>
      </c>
      <c r="Q6" s="189" t="s">
        <v>0</v>
      </c>
      <c r="R6" s="189" t="s">
        <v>78</v>
      </c>
      <c r="S6" s="189" t="s">
        <v>79</v>
      </c>
      <c r="T6" s="189" t="s">
        <v>80</v>
      </c>
      <c r="U6" s="189" t="s">
        <v>81</v>
      </c>
      <c r="V6" s="189" t="s">
        <v>82</v>
      </c>
      <c r="W6" s="189" t="s">
        <v>83</v>
      </c>
      <c r="X6" s="189" t="s">
        <v>356</v>
      </c>
    </row>
    <row r="7" spans="1:25" ht="18">
      <c r="A7" s="223"/>
      <c r="B7" s="193">
        <v>2010</v>
      </c>
      <c r="C7" s="224">
        <f>SUM(D7:E7)</f>
        <v>10746870</v>
      </c>
      <c r="D7" s="224">
        <v>10614620</v>
      </c>
      <c r="E7" s="224">
        <v>132250</v>
      </c>
      <c r="G7" s="130">
        <v>2010</v>
      </c>
      <c r="H7" s="225">
        <f>SUM(I7:J7)</f>
        <v>14625.372952999998</v>
      </c>
      <c r="I7" s="225">
        <v>6903.532784</v>
      </c>
      <c r="J7" s="225">
        <v>7721.840168999999</v>
      </c>
      <c r="L7" s="130">
        <v>2010</v>
      </c>
      <c r="M7" s="225">
        <f>+SUM(N7:O7)</f>
        <v>14625.372953000002</v>
      </c>
      <c r="N7" s="225">
        <v>8752.94424</v>
      </c>
      <c r="O7" s="225">
        <v>5872.428713</v>
      </c>
      <c r="Q7" s="193">
        <v>2010</v>
      </c>
      <c r="R7" s="225">
        <f>SUM(S7:W7)</f>
        <v>14625.372953</v>
      </c>
      <c r="S7" s="225">
        <v>2319.9521640000003</v>
      </c>
      <c r="T7" s="225">
        <v>1829.7345540000001</v>
      </c>
      <c r="U7" s="225">
        <v>3129.2812989999998</v>
      </c>
      <c r="V7" s="225">
        <v>7330.050681999999</v>
      </c>
      <c r="W7" s="225">
        <v>16.354254</v>
      </c>
      <c r="X7" s="225"/>
      <c r="Y7" s="226"/>
    </row>
    <row r="8" spans="1:25" ht="18">
      <c r="A8" s="223"/>
      <c r="B8" s="193">
        <v>2011</v>
      </c>
      <c r="C8" s="224">
        <f aca="true" t="shared" si="0" ref="C8:C13">SUM(D8:E8)</f>
        <v>14859606</v>
      </c>
      <c r="D8" s="224">
        <v>14633911</v>
      </c>
      <c r="E8" s="224">
        <v>225695</v>
      </c>
      <c r="G8" s="130">
        <v>2011</v>
      </c>
      <c r="H8" s="225">
        <f aca="true" t="shared" si="1" ref="H8:H13">SUM(I8:J8)</f>
        <v>22983.931583999998</v>
      </c>
      <c r="I8" s="225">
        <v>11756.209764</v>
      </c>
      <c r="J8" s="225">
        <v>11227.721819999999</v>
      </c>
      <c r="L8" s="130">
        <v>2011</v>
      </c>
      <c r="M8" s="225">
        <f aca="true" t="shared" si="2" ref="M8:M13">+SUM(N8:O8)</f>
        <v>22983.931583999998</v>
      </c>
      <c r="N8" s="225">
        <v>12715.580269</v>
      </c>
      <c r="O8" s="225">
        <v>10268.351315</v>
      </c>
      <c r="Q8" s="193">
        <v>2011</v>
      </c>
      <c r="R8" s="225">
        <f aca="true" t="shared" si="3" ref="R8:R13">SUM(S8:W8)</f>
        <v>22983.931583999998</v>
      </c>
      <c r="S8" s="225">
        <v>4979.667715</v>
      </c>
      <c r="T8" s="225">
        <v>1965.602983</v>
      </c>
      <c r="U8" s="225">
        <v>5473.287294</v>
      </c>
      <c r="V8" s="225">
        <v>10528.571669</v>
      </c>
      <c r="W8" s="225">
        <v>36.801923</v>
      </c>
      <c r="X8" s="225"/>
      <c r="Y8" s="226"/>
    </row>
    <row r="9" spans="1:25" ht="18">
      <c r="A9" s="223"/>
      <c r="B9" s="193">
        <v>2012</v>
      </c>
      <c r="C9" s="224">
        <f t="shared" si="0"/>
        <v>24398369</v>
      </c>
      <c r="D9" s="224">
        <v>24166499</v>
      </c>
      <c r="E9" s="224">
        <v>231870</v>
      </c>
      <c r="G9" s="130">
        <v>2012</v>
      </c>
      <c r="H9" s="225">
        <f t="shared" si="1"/>
        <v>31214.521015000002</v>
      </c>
      <c r="I9" s="225">
        <v>22524.804293</v>
      </c>
      <c r="J9" s="225">
        <v>8689.716722000001</v>
      </c>
      <c r="L9" s="130">
        <v>2012</v>
      </c>
      <c r="M9" s="225">
        <f t="shared" si="2"/>
        <v>31214.521015</v>
      </c>
      <c r="N9" s="225">
        <v>20338.187264</v>
      </c>
      <c r="O9" s="225">
        <v>10876.333750999998</v>
      </c>
      <c r="Q9" s="193">
        <v>2012</v>
      </c>
      <c r="R9" s="225">
        <f t="shared" si="3"/>
        <v>31214.521015000002</v>
      </c>
      <c r="S9" s="225">
        <v>4981.920305</v>
      </c>
      <c r="T9" s="225">
        <v>5971.399654</v>
      </c>
      <c r="U9" s="225">
        <v>11628.556622</v>
      </c>
      <c r="V9" s="225">
        <v>8372.383246000001</v>
      </c>
      <c r="W9" s="225">
        <v>260.261188</v>
      </c>
      <c r="X9" s="225"/>
      <c r="Y9" s="226"/>
    </row>
    <row r="10" spans="1:25" ht="18">
      <c r="A10" s="223"/>
      <c r="B10" s="193">
        <v>2013</v>
      </c>
      <c r="C10" s="224">
        <f t="shared" si="0"/>
        <v>40667210</v>
      </c>
      <c r="D10" s="224">
        <v>40406117</v>
      </c>
      <c r="E10" s="224">
        <v>261093</v>
      </c>
      <c r="G10" s="130">
        <v>2013</v>
      </c>
      <c r="H10" s="225">
        <f t="shared" si="1"/>
        <v>34816.324848</v>
      </c>
      <c r="I10" s="225">
        <v>24079.360684999996</v>
      </c>
      <c r="J10" s="225">
        <v>10736.964163</v>
      </c>
      <c r="L10" s="130">
        <v>2013</v>
      </c>
      <c r="M10" s="225">
        <f t="shared" si="2"/>
        <v>34816.324848000004</v>
      </c>
      <c r="N10" s="225">
        <v>21965.080788</v>
      </c>
      <c r="O10" s="225">
        <v>12851.24406</v>
      </c>
      <c r="Q10" s="193">
        <v>2013</v>
      </c>
      <c r="R10" s="225">
        <f t="shared" si="3"/>
        <v>34816.324848000004</v>
      </c>
      <c r="S10" s="225">
        <v>6509.449672999999</v>
      </c>
      <c r="T10" s="225">
        <v>7005.634592</v>
      </c>
      <c r="U10" s="225">
        <v>10831.83484</v>
      </c>
      <c r="V10" s="225">
        <v>10320.185723999999</v>
      </c>
      <c r="W10" s="225">
        <v>149.22001899999998</v>
      </c>
      <c r="X10" s="225"/>
      <c r="Y10" s="226"/>
    </row>
    <row r="11" spans="1:25" ht="18">
      <c r="A11" s="223"/>
      <c r="B11" s="193">
        <v>2014</v>
      </c>
      <c r="C11" s="224">
        <f t="shared" si="0"/>
        <v>44463733</v>
      </c>
      <c r="D11" s="224">
        <v>44294672</v>
      </c>
      <c r="E11" s="224">
        <v>169061</v>
      </c>
      <c r="G11" s="130">
        <v>2014</v>
      </c>
      <c r="H11" s="225">
        <f t="shared" si="1"/>
        <v>24835.778258</v>
      </c>
      <c r="I11" s="225">
        <v>20473.311317</v>
      </c>
      <c r="J11" s="225">
        <v>4362.466941</v>
      </c>
      <c r="L11" s="130">
        <v>2014</v>
      </c>
      <c r="M11" s="225">
        <f t="shared" si="2"/>
        <v>24835.778258000002</v>
      </c>
      <c r="N11" s="225">
        <v>17746.493222</v>
      </c>
      <c r="O11" s="225">
        <v>7089.285036</v>
      </c>
      <c r="Q11" s="193">
        <v>2014</v>
      </c>
      <c r="R11" s="225">
        <f t="shared" si="3"/>
        <v>24835.778258</v>
      </c>
      <c r="S11" s="225">
        <v>4615.213596</v>
      </c>
      <c r="T11" s="225">
        <v>2008.092085</v>
      </c>
      <c r="U11" s="225">
        <v>13578.004068</v>
      </c>
      <c r="V11" s="225">
        <v>4279.0092349999995</v>
      </c>
      <c r="W11" s="225">
        <v>355.459274</v>
      </c>
      <c r="X11" s="225"/>
      <c r="Y11" s="226"/>
    </row>
    <row r="12" spans="1:25" ht="18">
      <c r="A12" s="223"/>
      <c r="B12" s="193">
        <v>2015</v>
      </c>
      <c r="C12" s="224">
        <f t="shared" si="0"/>
        <v>63447356</v>
      </c>
      <c r="D12" s="224">
        <v>63175201</v>
      </c>
      <c r="E12" s="224">
        <v>272155</v>
      </c>
      <c r="G12" s="130">
        <v>2015</v>
      </c>
      <c r="H12" s="225">
        <f t="shared" si="1"/>
        <v>29438.570393</v>
      </c>
      <c r="I12" s="225">
        <v>23346.665579</v>
      </c>
      <c r="J12" s="225">
        <v>6091.9048139999995</v>
      </c>
      <c r="L12" s="130">
        <v>2015</v>
      </c>
      <c r="M12" s="225">
        <f t="shared" si="2"/>
        <v>29438.570392999998</v>
      </c>
      <c r="N12" s="225">
        <v>21500.553130999997</v>
      </c>
      <c r="O12" s="225">
        <v>7938.017262</v>
      </c>
      <c r="Q12" s="193">
        <v>2015</v>
      </c>
      <c r="R12" s="225">
        <f>SUM(S12:W12)</f>
        <v>29438.570392999995</v>
      </c>
      <c r="S12" s="225">
        <v>6789.477968</v>
      </c>
      <c r="T12" s="225">
        <v>3274.743892</v>
      </c>
      <c r="U12" s="225">
        <v>12813.868937</v>
      </c>
      <c r="V12" s="225">
        <v>5848.9167959999995</v>
      </c>
      <c r="W12" s="225">
        <v>711.5627999999999</v>
      </c>
      <c r="X12" s="225"/>
      <c r="Y12" s="226"/>
    </row>
    <row r="13" spans="1:25" ht="18">
      <c r="A13" s="223"/>
      <c r="B13" s="193">
        <v>2016</v>
      </c>
      <c r="C13" s="224">
        <f t="shared" si="0"/>
        <v>44309970</v>
      </c>
      <c r="D13" s="224">
        <v>43989224</v>
      </c>
      <c r="E13" s="224">
        <v>320746</v>
      </c>
      <c r="G13" s="130">
        <v>2016</v>
      </c>
      <c r="H13" s="225">
        <f t="shared" si="1"/>
        <v>30806.201757</v>
      </c>
      <c r="I13" s="225">
        <v>21735.101821</v>
      </c>
      <c r="J13" s="225">
        <v>9071.099935999999</v>
      </c>
      <c r="L13" s="130">
        <v>2016</v>
      </c>
      <c r="M13" s="225">
        <f t="shared" si="2"/>
        <v>30806.201756999995</v>
      </c>
      <c r="N13" s="225">
        <v>21533.614439999998</v>
      </c>
      <c r="O13" s="225">
        <v>9272.587317</v>
      </c>
      <c r="Q13" s="130">
        <v>2016</v>
      </c>
      <c r="R13" s="225">
        <f t="shared" si="3"/>
        <v>30806.201757000003</v>
      </c>
      <c r="S13" s="225">
        <v>6223.715542</v>
      </c>
      <c r="T13" s="225">
        <v>1797.726535</v>
      </c>
      <c r="U13" s="225">
        <v>13725.329570000002</v>
      </c>
      <c r="V13" s="225">
        <v>8961.958824000001</v>
      </c>
      <c r="W13" s="225">
        <v>97.47128599999999</v>
      </c>
      <c r="X13" s="225"/>
      <c r="Y13" s="226"/>
    </row>
    <row r="14" spans="2:25" ht="18">
      <c r="B14" s="193">
        <v>2017</v>
      </c>
      <c r="C14" s="224">
        <f>SUM(D14:E14)</f>
        <v>44227410</v>
      </c>
      <c r="D14" s="224">
        <v>43899045</v>
      </c>
      <c r="E14" s="224">
        <v>328365</v>
      </c>
      <c r="G14" s="130">
        <v>2017</v>
      </c>
      <c r="H14" s="225">
        <f>SUM(I14:J14)</f>
        <v>52801.42603</v>
      </c>
      <c r="I14" s="198">
        <v>39236.877429</v>
      </c>
      <c r="J14" s="198">
        <v>13564.548600999999</v>
      </c>
      <c r="L14" s="130">
        <v>2017</v>
      </c>
      <c r="M14" s="225">
        <f>+SUM(N14:O14)</f>
        <v>52801.42603</v>
      </c>
      <c r="N14" s="225">
        <v>35302.757301000005</v>
      </c>
      <c r="O14" s="225">
        <v>17498.668729</v>
      </c>
      <c r="Q14" s="130">
        <v>2017</v>
      </c>
      <c r="R14" s="225">
        <f>SUM(S14:X14)</f>
        <v>52801.42603</v>
      </c>
      <c r="S14" s="225">
        <v>5904.330182</v>
      </c>
      <c r="T14" s="225">
        <v>1242.277921</v>
      </c>
      <c r="U14" s="198">
        <v>30329.589786</v>
      </c>
      <c r="V14" s="225">
        <v>13309.043924</v>
      </c>
      <c r="W14" s="225">
        <v>282.302849</v>
      </c>
      <c r="X14" s="225">
        <v>1733.8813679999998</v>
      </c>
      <c r="Y14" s="226"/>
    </row>
    <row r="15" spans="2:24" ht="18">
      <c r="B15" s="193">
        <v>2018</v>
      </c>
      <c r="C15" s="224">
        <f>SUM(D15:E15)</f>
        <v>58106800</v>
      </c>
      <c r="D15" s="224">
        <v>57740558</v>
      </c>
      <c r="E15" s="224">
        <v>366242</v>
      </c>
      <c r="G15" s="130">
        <v>2018</v>
      </c>
      <c r="H15" s="225">
        <f>SUM(I15:J15)</f>
        <v>88083.730843</v>
      </c>
      <c r="I15" s="225">
        <v>54791.664798</v>
      </c>
      <c r="J15" s="225">
        <v>33292.066045</v>
      </c>
      <c r="L15" s="130">
        <v>2018</v>
      </c>
      <c r="M15" s="225">
        <f>+SUM(N15:O15)</f>
        <v>88083.730843</v>
      </c>
      <c r="N15" s="225">
        <v>55832.369968</v>
      </c>
      <c r="O15" s="225">
        <v>32251.360875</v>
      </c>
      <c r="Q15" s="193">
        <v>2018</v>
      </c>
      <c r="R15" s="225">
        <f>SUM(S15:X15)</f>
        <v>88083.730843</v>
      </c>
      <c r="S15" s="225">
        <v>8301.10311</v>
      </c>
      <c r="T15" s="225">
        <v>513.670608</v>
      </c>
      <c r="U15" s="225">
        <v>42936.749350000006</v>
      </c>
      <c r="V15" s="225">
        <v>32628.488935</v>
      </c>
      <c r="W15" s="225">
        <v>172.709574</v>
      </c>
      <c r="X15" s="225">
        <v>3531.009266</v>
      </c>
    </row>
    <row r="16" spans="2:25" ht="18">
      <c r="B16" s="184"/>
      <c r="C16" s="184"/>
      <c r="D16" s="227"/>
      <c r="E16" s="227"/>
      <c r="G16" s="133"/>
      <c r="H16" s="133"/>
      <c r="I16" s="133"/>
      <c r="J16" s="133"/>
      <c r="L16" s="133"/>
      <c r="M16" s="133"/>
      <c r="N16" s="133"/>
      <c r="O16" s="133"/>
      <c r="R16" s="225"/>
      <c r="S16" s="225"/>
      <c r="T16" s="225"/>
      <c r="U16" s="225"/>
      <c r="V16" s="225"/>
      <c r="W16" s="225"/>
      <c r="X16" s="225"/>
      <c r="Y16" s="226"/>
    </row>
    <row r="17" spans="2:25" ht="18">
      <c r="B17" s="184"/>
      <c r="C17" s="184"/>
      <c r="D17" s="203"/>
      <c r="E17" s="228"/>
      <c r="G17" s="133"/>
      <c r="H17" s="133"/>
      <c r="I17" s="133"/>
      <c r="J17" s="133"/>
      <c r="L17" s="133"/>
      <c r="M17" s="133"/>
      <c r="N17" s="133"/>
      <c r="O17" s="133"/>
      <c r="Y17" s="226"/>
    </row>
    <row r="18" spans="2:25" ht="18">
      <c r="B18" s="184" t="s">
        <v>169</v>
      </c>
      <c r="C18" s="184"/>
      <c r="D18" s="203"/>
      <c r="E18" s="228"/>
      <c r="G18" s="184" t="s">
        <v>169</v>
      </c>
      <c r="H18" s="133"/>
      <c r="I18" s="133"/>
      <c r="J18" s="133"/>
      <c r="L18" s="184" t="s">
        <v>169</v>
      </c>
      <c r="M18" s="133"/>
      <c r="N18" s="133"/>
      <c r="O18" s="133"/>
      <c r="Q18" s="184" t="s">
        <v>169</v>
      </c>
      <c r="Y18" s="226"/>
    </row>
    <row r="19" spans="2:25" ht="18">
      <c r="B19" s="184" t="s">
        <v>121</v>
      </c>
      <c r="C19" s="184"/>
      <c r="D19" s="203"/>
      <c r="E19" s="228"/>
      <c r="G19" s="184" t="s">
        <v>121</v>
      </c>
      <c r="H19" s="133"/>
      <c r="I19" s="133"/>
      <c r="J19" s="133"/>
      <c r="L19" s="184" t="s">
        <v>121</v>
      </c>
      <c r="M19" s="133"/>
      <c r="N19" s="133"/>
      <c r="O19" s="133"/>
      <c r="Q19" s="184" t="s">
        <v>121</v>
      </c>
      <c r="Y19" s="226"/>
    </row>
    <row r="20" spans="2:25" ht="18">
      <c r="B20" s="184"/>
      <c r="C20" s="184"/>
      <c r="D20" s="203"/>
      <c r="E20" s="228"/>
      <c r="G20" s="133"/>
      <c r="H20" s="133"/>
      <c r="I20" s="133"/>
      <c r="J20" s="133"/>
      <c r="L20" s="133"/>
      <c r="M20" s="133"/>
      <c r="N20" s="133"/>
      <c r="O20" s="133"/>
      <c r="Y20" s="226"/>
    </row>
    <row r="21" spans="2:25" ht="18">
      <c r="B21" s="184"/>
      <c r="C21" s="184"/>
      <c r="D21" s="203"/>
      <c r="E21" s="228"/>
      <c r="G21" s="133"/>
      <c r="H21" s="133"/>
      <c r="I21" s="133"/>
      <c r="J21" s="133"/>
      <c r="O21" s="225"/>
      <c r="Q21" s="225"/>
      <c r="R21" s="225"/>
      <c r="S21" s="225"/>
      <c r="Y21" s="226"/>
    </row>
    <row r="22" spans="15:25" s="102" customFormat="1" ht="18">
      <c r="O22" s="225"/>
      <c r="Q22" s="225"/>
      <c r="R22" s="225"/>
      <c r="S22" s="225"/>
      <c r="Y22" s="226"/>
    </row>
    <row r="23" spans="15:25" s="102" customFormat="1" ht="18">
      <c r="O23" s="225"/>
      <c r="Q23" s="225"/>
      <c r="R23" s="225"/>
      <c r="S23" s="225"/>
      <c r="Y23" s="226"/>
    </row>
    <row r="24" spans="15:19" s="102" customFormat="1" ht="18">
      <c r="O24" s="225"/>
      <c r="Q24" s="225"/>
      <c r="R24" s="225"/>
      <c r="S24" s="225"/>
    </row>
    <row r="25" spans="15:19" s="102" customFormat="1" ht="18">
      <c r="O25" s="225"/>
      <c r="Q25" s="225"/>
      <c r="R25" s="225"/>
      <c r="S25" s="225"/>
    </row>
    <row r="26" spans="15:19" s="102" customFormat="1" ht="18">
      <c r="O26" s="225"/>
      <c r="Q26" s="225"/>
      <c r="R26" s="225"/>
      <c r="S26" s="225"/>
    </row>
    <row r="27" spans="15:19" s="102" customFormat="1" ht="18">
      <c r="O27" s="225"/>
      <c r="Q27" s="225"/>
      <c r="R27" s="225"/>
      <c r="S27" s="225"/>
    </row>
    <row r="28" spans="15:19" s="102" customFormat="1" ht="18">
      <c r="O28" s="225"/>
      <c r="Q28" s="225"/>
      <c r="R28" s="225"/>
      <c r="S28" s="225"/>
    </row>
    <row r="29" s="102" customFormat="1" ht="18">
      <c r="S29" s="225"/>
    </row>
    <row r="30" s="102" customFormat="1" ht="18"/>
    <row r="31" s="102" customFormat="1" ht="18"/>
    <row r="32" s="102" customFormat="1" ht="18"/>
    <row r="33" s="102" customFormat="1" ht="18"/>
    <row r="34" s="102" customFormat="1" ht="18"/>
    <row r="35" s="102" customFormat="1" ht="18"/>
    <row r="36" s="102" customFormat="1" ht="18"/>
    <row r="37" s="102" customFormat="1" ht="18"/>
    <row r="38" s="102" customFormat="1" ht="18"/>
    <row r="39" s="102" customFormat="1" ht="18"/>
    <row r="40" s="102" customFormat="1" ht="18"/>
    <row r="41" s="102" customFormat="1" ht="18"/>
    <row r="42" s="102" customFormat="1" ht="18"/>
    <row r="43" s="102" customFormat="1" ht="18"/>
  </sheetData>
  <sheetProtection/>
  <mergeCells count="12">
    <mergeCell ref="Q3:X3"/>
    <mergeCell ref="Q4:X4"/>
    <mergeCell ref="Q5:X5"/>
    <mergeCell ref="B3:E3"/>
    <mergeCell ref="B4:E4"/>
    <mergeCell ref="B5:E5"/>
    <mergeCell ref="L3:O3"/>
    <mergeCell ref="L4:O4"/>
    <mergeCell ref="G3:J3"/>
    <mergeCell ref="G5:J5"/>
    <mergeCell ref="L5:O5"/>
    <mergeCell ref="G4:J4"/>
  </mergeCells>
  <printOptions/>
  <pageMargins left="0.7086614173228347" right="0.1968503937007874" top="0.7480314960629921" bottom="0.7480314960629921" header="0.31496062992125984" footer="0.31496062992125984"/>
  <pageSetup fitToHeight="1" fitToWidth="1" horizontalDpi="200" verticalDpi="200" orientation="landscape" scale="69" r:id="rId2"/>
  <ignoredErrors>
    <ignoredError sqref="R7:R13" formulaRange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showGridLines="0" zoomScalePageLayoutView="0" workbookViewId="0" topLeftCell="A1">
      <selection activeCell="C16" sqref="C16"/>
    </sheetView>
  </sheetViews>
  <sheetFormatPr defaultColWidth="11.421875" defaultRowHeight="15"/>
  <cols>
    <col min="1" max="1" width="11.421875" style="211" customWidth="1"/>
    <col min="2" max="2" width="9.8515625" style="220" customWidth="1"/>
    <col min="3" max="3" width="14.00390625" style="211" customWidth="1"/>
    <col min="4" max="4" width="18.28125" style="211" customWidth="1"/>
    <col min="5" max="5" width="13.421875" style="211" customWidth="1"/>
    <col min="6" max="6" width="14.140625" style="211" customWidth="1"/>
    <col min="7" max="7" width="14.00390625" style="211" customWidth="1"/>
    <col min="8" max="8" width="11.421875" style="102" customWidth="1"/>
    <col min="9" max="10" width="14.140625" style="102" customWidth="1"/>
    <col min="11" max="11" width="13.28125" style="102" customWidth="1"/>
    <col min="12" max="12" width="13.421875" style="102" customWidth="1"/>
    <col min="13" max="16384" width="11.421875" style="211" customWidth="1"/>
  </cols>
  <sheetData>
    <row r="1" spans="1:2" ht="15">
      <c r="A1" s="9"/>
      <c r="B1" s="133"/>
    </row>
    <row r="2" spans="1:2" ht="12.75">
      <c r="A2" s="187"/>
      <c r="B2" s="133"/>
    </row>
    <row r="3" spans="2:7" ht="15" customHeight="1">
      <c r="B3" s="421" t="s">
        <v>13</v>
      </c>
      <c r="C3" s="421"/>
      <c r="D3" s="421"/>
      <c r="E3" s="421"/>
      <c r="F3" s="421"/>
      <c r="G3" s="421"/>
    </row>
    <row r="4" spans="2:7" ht="15" customHeight="1">
      <c r="B4" s="422" t="s">
        <v>380</v>
      </c>
      <c r="C4" s="422"/>
      <c r="D4" s="422"/>
      <c r="E4" s="422"/>
      <c r="F4" s="422"/>
      <c r="G4" s="422"/>
    </row>
    <row r="5" spans="2:7" ht="54" customHeight="1">
      <c r="B5" s="212" t="s">
        <v>178</v>
      </c>
      <c r="C5" s="212" t="s">
        <v>174</v>
      </c>
      <c r="D5" s="212" t="s">
        <v>175</v>
      </c>
      <c r="E5" s="212" t="s">
        <v>176</v>
      </c>
      <c r="F5" s="212" t="s">
        <v>177</v>
      </c>
      <c r="G5" s="212" t="s">
        <v>377</v>
      </c>
    </row>
    <row r="6" spans="2:7" ht="25.5">
      <c r="B6" s="213"/>
      <c r="C6" s="213" t="s">
        <v>179</v>
      </c>
      <c r="D6" s="213" t="s">
        <v>16</v>
      </c>
      <c r="E6" s="213" t="s">
        <v>16</v>
      </c>
      <c r="F6" s="213" t="s">
        <v>250</v>
      </c>
      <c r="G6" s="213" t="s">
        <v>16</v>
      </c>
    </row>
    <row r="7" spans="2:7" ht="18">
      <c r="B7" s="214">
        <v>2011</v>
      </c>
      <c r="C7" s="215">
        <v>99060</v>
      </c>
      <c r="D7" s="216">
        <v>2584.4</v>
      </c>
      <c r="E7" s="216">
        <v>102622.1</v>
      </c>
      <c r="F7" s="217">
        <f aca="true" t="shared" si="0" ref="F7:F14">+(E7/D7)</f>
        <v>39.70828819068256</v>
      </c>
      <c r="G7" s="217">
        <f aca="true" t="shared" si="1" ref="G7:G14">SUM(E7/C7)</f>
        <v>1.0359590147385425</v>
      </c>
    </row>
    <row r="8" spans="2:7" ht="18">
      <c r="B8" s="214">
        <v>2012</v>
      </c>
      <c r="C8" s="215">
        <v>102300</v>
      </c>
      <c r="D8" s="216">
        <v>2599.88668004</v>
      </c>
      <c r="E8" s="216">
        <v>99326.38443173998</v>
      </c>
      <c r="F8" s="217">
        <f t="shared" si="0"/>
        <v>38.20412066198663</v>
      </c>
      <c r="G8" s="217">
        <f t="shared" si="1"/>
        <v>0.9709323991372432</v>
      </c>
    </row>
    <row r="9" spans="2:7" ht="18">
      <c r="B9" s="214">
        <v>2013</v>
      </c>
      <c r="C9" s="215">
        <v>111170</v>
      </c>
      <c r="D9" s="216">
        <v>2741.30024707</v>
      </c>
      <c r="E9" s="216">
        <v>117710.68243731794</v>
      </c>
      <c r="F9" s="217">
        <f t="shared" si="0"/>
        <v>42.939726344507996</v>
      </c>
      <c r="G9" s="217">
        <f t="shared" si="1"/>
        <v>1.0588349594073756</v>
      </c>
    </row>
    <row r="10" spans="2:7" ht="18">
      <c r="B10" s="214">
        <v>2014</v>
      </c>
      <c r="C10" s="215">
        <v>112535</v>
      </c>
      <c r="D10" s="216">
        <v>2833.5856835600002</v>
      </c>
      <c r="E10" s="216">
        <v>156398.51768521994</v>
      </c>
      <c r="F10" s="217">
        <f t="shared" si="0"/>
        <v>55.19456093832578</v>
      </c>
      <c r="G10" s="217">
        <f t="shared" si="1"/>
        <v>1.3897766711264934</v>
      </c>
    </row>
    <row r="11" spans="2:7" ht="18">
      <c r="B11" s="214">
        <v>2015</v>
      </c>
      <c r="C11" s="215">
        <v>73062</v>
      </c>
      <c r="D11" s="216">
        <v>2959.2350230399993</v>
      </c>
      <c r="E11" s="216">
        <v>140488.6622745</v>
      </c>
      <c r="F11" s="217">
        <f t="shared" si="0"/>
        <v>47.47465516617774</v>
      </c>
      <c r="G11" s="217">
        <f t="shared" si="1"/>
        <v>1.9228691012359367</v>
      </c>
    </row>
    <row r="12" spans="2:7" ht="18">
      <c r="B12" s="214">
        <v>2016</v>
      </c>
      <c r="C12" s="215">
        <v>90274</v>
      </c>
      <c r="D12" s="216">
        <v>3215.78955071</v>
      </c>
      <c r="E12" s="216">
        <v>142966.13365080004</v>
      </c>
      <c r="F12" s="217">
        <f>+(E12/D12)</f>
        <v>44.457552770900435</v>
      </c>
      <c r="G12" s="217">
        <f t="shared" si="1"/>
        <v>1.583691136437956</v>
      </c>
    </row>
    <row r="13" spans="2:7" ht="18">
      <c r="B13" s="214">
        <v>2017</v>
      </c>
      <c r="C13" s="218">
        <v>136130</v>
      </c>
      <c r="D13" s="219">
        <v>3371.29596925411</v>
      </c>
      <c r="E13" s="219">
        <v>163091.48707590002</v>
      </c>
      <c r="F13" s="217">
        <f t="shared" si="0"/>
        <v>48.37649632760768</v>
      </c>
      <c r="G13" s="217">
        <f t="shared" si="1"/>
        <v>1.1980569093946964</v>
      </c>
    </row>
    <row r="14" spans="2:7" ht="18">
      <c r="B14" s="214">
        <v>2018</v>
      </c>
      <c r="C14" s="218">
        <v>63337</v>
      </c>
      <c r="D14" s="219">
        <v>3496.46491624</v>
      </c>
      <c r="E14" s="219">
        <v>191563.4813173</v>
      </c>
      <c r="F14" s="217">
        <f t="shared" si="0"/>
        <v>54.787760182447926</v>
      </c>
      <c r="G14" s="217">
        <f t="shared" si="1"/>
        <v>3.0245114438211473</v>
      </c>
    </row>
    <row r="15" spans="3:5" ht="18">
      <c r="C15" s="218"/>
      <c r="D15" s="219"/>
      <c r="E15" s="219"/>
    </row>
    <row r="16" spans="4:5" ht="18">
      <c r="D16" s="219"/>
      <c r="E16" s="219"/>
    </row>
    <row r="18" ht="18">
      <c r="B18" s="133" t="s">
        <v>169</v>
      </c>
    </row>
    <row r="19" ht="18">
      <c r="B19" s="133" t="s">
        <v>121</v>
      </c>
    </row>
    <row r="41" ht="18">
      <c r="F41" s="221"/>
    </row>
  </sheetData>
  <sheetProtection/>
  <mergeCells count="2">
    <mergeCell ref="B3:G3"/>
    <mergeCell ref="B4:G4"/>
  </mergeCells>
  <printOptions/>
  <pageMargins left="0.7480314960629921" right="0.35" top="0.984251968503937" bottom="0.984251968503937" header="0" footer="0"/>
  <pageSetup fitToHeight="1" fitToWidth="1"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1.421875" style="184" customWidth="1"/>
    <col min="2" max="2" width="11.57421875" style="184" bestFit="1" customWidth="1"/>
    <col min="3" max="3" width="16.57421875" style="184" customWidth="1"/>
    <col min="4" max="4" width="7.8515625" style="184" customWidth="1"/>
    <col min="5" max="5" width="20.57421875" style="184" customWidth="1"/>
    <col min="6" max="6" width="8.8515625" style="184" bestFit="1" customWidth="1"/>
    <col min="7" max="13" width="11.421875" style="184" customWidth="1"/>
    <col min="14" max="16384" width="11.421875" style="184" customWidth="1"/>
  </cols>
  <sheetData>
    <row r="1" spans="1:2" ht="15">
      <c r="A1" s="9"/>
      <c r="B1" s="205"/>
    </row>
    <row r="2" spans="1:2" ht="12.75">
      <c r="A2" s="157"/>
      <c r="B2" s="205"/>
    </row>
    <row r="3" spans="2:6" ht="15">
      <c r="B3" s="423" t="s">
        <v>139</v>
      </c>
      <c r="C3" s="423"/>
      <c r="D3" s="423"/>
      <c r="E3" s="423"/>
      <c r="F3" s="423"/>
    </row>
    <row r="4" spans="2:6" ht="15">
      <c r="B4" s="423" t="s">
        <v>386</v>
      </c>
      <c r="C4" s="423"/>
      <c r="D4" s="423"/>
      <c r="E4" s="423"/>
      <c r="F4" s="423"/>
    </row>
    <row r="5" spans="2:6" ht="45">
      <c r="B5" s="129" t="s">
        <v>0</v>
      </c>
      <c r="C5" s="129" t="s">
        <v>138</v>
      </c>
      <c r="D5" s="129" t="s">
        <v>137</v>
      </c>
      <c r="E5" s="129" t="s">
        <v>387</v>
      </c>
      <c r="F5" s="129" t="s">
        <v>137</v>
      </c>
    </row>
    <row r="6" spans="2:6" ht="15">
      <c r="B6" s="193">
        <v>2002</v>
      </c>
      <c r="C6" s="206">
        <v>973367</v>
      </c>
      <c r="D6" s="207"/>
      <c r="E6" s="206">
        <v>176465.4</v>
      </c>
      <c r="F6" s="207"/>
    </row>
    <row r="7" spans="2:8" ht="15">
      <c r="B7" s="193">
        <v>2003</v>
      </c>
      <c r="C7" s="206">
        <v>3580013</v>
      </c>
      <c r="D7" s="207">
        <f>((C7/C6)-1)*100</f>
        <v>267.7968330547471</v>
      </c>
      <c r="E7" s="206">
        <v>270977</v>
      </c>
      <c r="F7" s="207">
        <f>((E7/E6)-1)*100</f>
        <v>53.55814794288285</v>
      </c>
      <c r="H7" s="208"/>
    </row>
    <row r="8" spans="2:8" ht="15">
      <c r="B8" s="193">
        <v>2004</v>
      </c>
      <c r="C8" s="206">
        <v>1969542</v>
      </c>
      <c r="D8" s="207">
        <f>((C8/C7)-1)*100</f>
        <v>-44.98506011011691</v>
      </c>
      <c r="E8" s="206">
        <v>427337.2</v>
      </c>
      <c r="F8" s="207">
        <f aca="true" t="shared" si="0" ref="F8:F20">((E8/E7)-1)*100</f>
        <v>57.70238802555199</v>
      </c>
      <c r="H8" s="208"/>
    </row>
    <row r="9" spans="2:8" ht="15">
      <c r="B9" s="193">
        <v>2005</v>
      </c>
      <c r="C9" s="206">
        <v>2036027</v>
      </c>
      <c r="D9" s="207">
        <f aca="true" t="shared" si="1" ref="D9:D18">((C9/C8)-1)*100</f>
        <v>3.375657894068773</v>
      </c>
      <c r="E9" s="206">
        <v>495807</v>
      </c>
      <c r="F9" s="207">
        <f t="shared" si="0"/>
        <v>16.022429126226314</v>
      </c>
      <c r="H9" s="208"/>
    </row>
    <row r="10" spans="2:8" ht="15">
      <c r="B10" s="193">
        <v>2006</v>
      </c>
      <c r="C10" s="206">
        <v>1965160</v>
      </c>
      <c r="D10" s="207">
        <f t="shared" si="1"/>
        <v>-3.4806512880231955</v>
      </c>
      <c r="E10" s="206">
        <v>536670</v>
      </c>
      <c r="F10" s="207">
        <f t="shared" si="0"/>
        <v>8.241715022175967</v>
      </c>
      <c r="H10" s="208"/>
    </row>
    <row r="11" spans="2:8" ht="15">
      <c r="B11" s="193">
        <v>2007</v>
      </c>
      <c r="C11" s="206">
        <v>1393306</v>
      </c>
      <c r="D11" s="207">
        <f t="shared" si="1"/>
        <v>-29.09961529849987</v>
      </c>
      <c r="E11" s="206">
        <v>514354</v>
      </c>
      <c r="F11" s="207">
        <f t="shared" si="0"/>
        <v>-4.158235042018377</v>
      </c>
      <c r="H11" s="208"/>
    </row>
    <row r="12" spans="2:8" ht="15">
      <c r="B12" s="193">
        <v>2008</v>
      </c>
      <c r="C12" s="206">
        <v>1356157</v>
      </c>
      <c r="D12" s="207">
        <f t="shared" si="1"/>
        <v>-2.6662484766447614</v>
      </c>
      <c r="E12" s="206">
        <v>463892</v>
      </c>
      <c r="F12" s="207">
        <f t="shared" si="0"/>
        <v>-9.810752905586428</v>
      </c>
      <c r="H12" s="208"/>
    </row>
    <row r="13" spans="2:8" ht="15">
      <c r="B13" s="193">
        <v>2009</v>
      </c>
      <c r="C13" s="206">
        <v>1619551</v>
      </c>
      <c r="D13" s="207">
        <f t="shared" si="1"/>
        <v>19.42208756065853</v>
      </c>
      <c r="E13" s="206">
        <v>479309</v>
      </c>
      <c r="F13" s="207">
        <f t="shared" si="0"/>
        <v>3.32340286101076</v>
      </c>
      <c r="H13" s="208"/>
    </row>
    <row r="14" spans="2:8" ht="15">
      <c r="B14" s="193">
        <v>2010</v>
      </c>
      <c r="C14" s="206">
        <v>1503371</v>
      </c>
      <c r="D14" s="207">
        <f t="shared" si="1"/>
        <v>-7.173593174898474</v>
      </c>
      <c r="E14" s="206">
        <v>611914.14783058</v>
      </c>
      <c r="F14" s="207">
        <f t="shared" si="0"/>
        <v>27.665899833005426</v>
      </c>
      <c r="H14" s="208"/>
    </row>
    <row r="15" spans="2:8" ht="15">
      <c r="B15" s="193">
        <v>2011</v>
      </c>
      <c r="C15" s="206">
        <v>1606446</v>
      </c>
      <c r="D15" s="207">
        <f t="shared" si="1"/>
        <v>6.856258368692747</v>
      </c>
      <c r="E15" s="206">
        <v>743783.95</v>
      </c>
      <c r="F15" s="207">
        <f t="shared" si="0"/>
        <v>21.550376410961913</v>
      </c>
      <c r="H15" s="208"/>
    </row>
    <row r="16" spans="2:8" ht="15">
      <c r="B16" s="193">
        <v>2012</v>
      </c>
      <c r="C16" s="206">
        <v>1645000</v>
      </c>
      <c r="D16" s="207">
        <f t="shared" si="1"/>
        <v>2.399956176553708</v>
      </c>
      <c r="E16" s="206">
        <v>668543.7</v>
      </c>
      <c r="F16" s="207">
        <f t="shared" si="0"/>
        <v>-10.115874374541157</v>
      </c>
      <c r="H16" s="208"/>
    </row>
    <row r="17" spans="2:8" ht="15">
      <c r="B17" s="193">
        <v>2013</v>
      </c>
      <c r="C17" s="206">
        <v>1360038</v>
      </c>
      <c r="D17" s="207">
        <f t="shared" si="1"/>
        <v>-17.3229179331307</v>
      </c>
      <c r="E17" s="206">
        <v>516504.10500000004</v>
      </c>
      <c r="F17" s="207">
        <f t="shared" si="0"/>
        <v>-22.74190827016991</v>
      </c>
      <c r="H17" s="208"/>
    </row>
    <row r="18" spans="2:8" ht="15">
      <c r="B18" s="193">
        <v>2014</v>
      </c>
      <c r="C18" s="206">
        <v>1497902</v>
      </c>
      <c r="D18" s="207">
        <f t="shared" si="1"/>
        <v>10.136775590093805</v>
      </c>
      <c r="E18" s="206">
        <v>450875</v>
      </c>
      <c r="F18" s="207">
        <f t="shared" si="0"/>
        <v>-12.706405305336354</v>
      </c>
      <c r="H18" s="208"/>
    </row>
    <row r="19" spans="2:8" ht="15">
      <c r="B19" s="193">
        <v>2015</v>
      </c>
      <c r="C19" s="206">
        <v>1482636</v>
      </c>
      <c r="D19" s="207">
        <f>((C19/C18)-1)*100</f>
        <v>-1.019158796770414</v>
      </c>
      <c r="E19" s="206">
        <v>514645.04000000004</v>
      </c>
      <c r="F19" s="207">
        <f t="shared" si="0"/>
        <v>14.143618519545331</v>
      </c>
      <c r="H19" s="208"/>
    </row>
    <row r="20" spans="2:8" ht="15">
      <c r="B20" s="193">
        <v>2016</v>
      </c>
      <c r="C20" s="206">
        <v>1458019</v>
      </c>
      <c r="D20" s="207">
        <f>((C20/C19)-1)*100</f>
        <v>-1.6603535864500807</v>
      </c>
      <c r="E20" s="206">
        <v>457660.794554</v>
      </c>
      <c r="F20" s="207">
        <f t="shared" si="0"/>
        <v>-11.072533691571184</v>
      </c>
      <c r="H20" s="208"/>
    </row>
    <row r="21" spans="2:8" ht="15">
      <c r="B21" s="193">
        <v>2017</v>
      </c>
      <c r="C21" s="206">
        <v>1597187</v>
      </c>
      <c r="D21" s="207">
        <f>((C21/C20)-1)*100</f>
        <v>9.545005929278005</v>
      </c>
      <c r="E21" s="206">
        <v>586584.637546</v>
      </c>
      <c r="F21" s="207">
        <f>((E21/E20)-1)*100</f>
        <v>28.170174182745743</v>
      </c>
      <c r="H21" s="206"/>
    </row>
    <row r="22" spans="2:8" ht="15">
      <c r="B22" s="193">
        <v>2018</v>
      </c>
      <c r="C22" s="206">
        <v>1634976</v>
      </c>
      <c r="D22" s="207">
        <f>((C22/C21)-1)*100</f>
        <v>2.365972174829878</v>
      </c>
      <c r="E22" s="206">
        <v>747177.3710370001</v>
      </c>
      <c r="F22" s="207">
        <f>((E22/E21)-1)*100</f>
        <v>27.37758938980164</v>
      </c>
      <c r="H22" s="208"/>
    </row>
    <row r="23" spans="3:4" ht="15">
      <c r="C23" s="209"/>
      <c r="D23" s="209"/>
    </row>
    <row r="24" spans="3:4" ht="15">
      <c r="C24" s="209"/>
      <c r="D24" s="209"/>
    </row>
    <row r="25" spans="3:4" ht="15">
      <c r="C25" s="209"/>
      <c r="D25" s="209"/>
    </row>
    <row r="26" spans="2:4" ht="15">
      <c r="B26" s="184" t="s">
        <v>169</v>
      </c>
      <c r="C26" s="209"/>
      <c r="D26" s="209"/>
    </row>
    <row r="27" spans="2:4" ht="15">
      <c r="B27" s="184" t="s">
        <v>121</v>
      </c>
      <c r="C27" s="209"/>
      <c r="D27" s="209"/>
    </row>
    <row r="29" ht="12.75"/>
    <row r="54" ht="15">
      <c r="F54" s="210"/>
    </row>
  </sheetData>
  <sheetProtection/>
  <mergeCells count="2">
    <mergeCell ref="B3:F3"/>
    <mergeCell ref="B4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2" width="11.421875" style="184" customWidth="1"/>
    <col min="3" max="3" width="19.140625" style="184" customWidth="1"/>
    <col min="4" max="4" width="11.421875" style="184" customWidth="1"/>
    <col min="5" max="6" width="13.7109375" style="184" customWidth="1"/>
    <col min="7" max="7" width="19.140625" style="184" customWidth="1"/>
    <col min="8" max="9" width="13.7109375" style="184" customWidth="1"/>
    <col min="10" max="11" width="14.7109375" style="184" customWidth="1"/>
    <col min="12" max="16384" width="11.421875" style="184" customWidth="1"/>
  </cols>
  <sheetData>
    <row r="1" spans="1:2" ht="15">
      <c r="A1" s="9"/>
      <c r="B1" s="133"/>
    </row>
    <row r="2" spans="1:2" ht="12.75">
      <c r="A2" s="187"/>
      <c r="B2" s="133"/>
    </row>
    <row r="3" spans="2:11" ht="14.25" customHeight="1">
      <c r="B3" s="419" t="s">
        <v>335</v>
      </c>
      <c r="C3" s="419"/>
      <c r="D3" s="419"/>
      <c r="E3" s="102"/>
      <c r="F3" s="425" t="s">
        <v>335</v>
      </c>
      <c r="G3" s="425"/>
      <c r="H3" s="425"/>
      <c r="I3" s="102"/>
      <c r="J3" s="425" t="s">
        <v>335</v>
      </c>
      <c r="K3" s="425"/>
    </row>
    <row r="4" spans="2:11" ht="15" customHeight="1">
      <c r="B4" s="419" t="s">
        <v>5</v>
      </c>
      <c r="C4" s="419"/>
      <c r="D4" s="419"/>
      <c r="E4" s="102"/>
      <c r="F4" s="425" t="s">
        <v>380</v>
      </c>
      <c r="G4" s="425"/>
      <c r="H4" s="425"/>
      <c r="I4" s="102"/>
      <c r="J4" s="425" t="s">
        <v>440</v>
      </c>
      <c r="K4" s="425"/>
    </row>
    <row r="5" spans="2:11" ht="42" customHeight="1">
      <c r="B5" s="188" t="s">
        <v>0</v>
      </c>
      <c r="C5" s="189" t="s">
        <v>141</v>
      </c>
      <c r="D5" s="188" t="s">
        <v>168</v>
      </c>
      <c r="E5" s="102"/>
      <c r="F5" s="188" t="s">
        <v>170</v>
      </c>
      <c r="G5" s="189" t="s">
        <v>141</v>
      </c>
      <c r="H5" s="188" t="s">
        <v>168</v>
      </c>
      <c r="I5" s="102"/>
      <c r="J5" s="188" t="s">
        <v>170</v>
      </c>
      <c r="K5" s="189" t="s">
        <v>336</v>
      </c>
    </row>
    <row r="6" spans="2:12" ht="18">
      <c r="B6" s="190"/>
      <c r="C6" s="191" t="s">
        <v>142</v>
      </c>
      <c r="D6" s="191" t="s">
        <v>23</v>
      </c>
      <c r="E6" s="102"/>
      <c r="F6" s="190"/>
      <c r="G6" s="191" t="s">
        <v>142</v>
      </c>
      <c r="H6" s="191" t="s">
        <v>23</v>
      </c>
      <c r="I6" s="102"/>
      <c r="J6" s="190"/>
      <c r="K6" s="191" t="s">
        <v>142</v>
      </c>
      <c r="L6" s="192"/>
    </row>
    <row r="7" spans="2:12" ht="18">
      <c r="B7" s="193">
        <v>2002</v>
      </c>
      <c r="C7" s="194">
        <v>6993</v>
      </c>
      <c r="D7" s="195" t="s">
        <v>54</v>
      </c>
      <c r="E7" s="102"/>
      <c r="F7" s="193">
        <v>2002</v>
      </c>
      <c r="G7" s="194">
        <v>6993</v>
      </c>
      <c r="H7" s="195" t="s">
        <v>54</v>
      </c>
      <c r="I7" s="102"/>
      <c r="J7" s="136" t="s">
        <v>20</v>
      </c>
      <c r="K7" s="196">
        <v>2703.5914084</v>
      </c>
      <c r="L7" s="192"/>
    </row>
    <row r="8" spans="2:12" ht="18">
      <c r="B8" s="193">
        <v>2003</v>
      </c>
      <c r="C8" s="194">
        <v>6795</v>
      </c>
      <c r="D8" s="197">
        <f>((C8/C7)-1)*100</f>
        <v>-2.8314028314028294</v>
      </c>
      <c r="E8" s="102"/>
      <c r="F8" s="193">
        <v>2003</v>
      </c>
      <c r="G8" s="194">
        <v>6795</v>
      </c>
      <c r="H8" s="197">
        <f>((G8/G7)-1)*100</f>
        <v>-2.8314028314028294</v>
      </c>
      <c r="I8" s="102"/>
      <c r="J8" s="136" t="s">
        <v>21</v>
      </c>
      <c r="K8" s="196">
        <v>2958.7315342</v>
      </c>
      <c r="L8" s="192"/>
    </row>
    <row r="9" spans="2:12" ht="18">
      <c r="B9" s="193">
        <v>2004</v>
      </c>
      <c r="C9" s="194">
        <v>7424.300000000001</v>
      </c>
      <c r="D9" s="197">
        <f aca="true" t="shared" si="0" ref="D9:D22">((C9/C8)-1)*100</f>
        <v>9.261221486387061</v>
      </c>
      <c r="E9" s="102"/>
      <c r="F9" s="193">
        <v>2004</v>
      </c>
      <c r="G9" s="194">
        <v>7424.300000000001</v>
      </c>
      <c r="H9" s="197">
        <f aca="true" t="shared" si="1" ref="H9:H21">((G9/G8)-1)*100</f>
        <v>9.261221486387061</v>
      </c>
      <c r="I9" s="102"/>
      <c r="J9" s="136" t="s">
        <v>22</v>
      </c>
      <c r="K9" s="196">
        <v>2945.2613852</v>
      </c>
      <c r="L9" s="192"/>
    </row>
    <row r="10" spans="2:12" ht="18">
      <c r="B10" s="193">
        <v>2005</v>
      </c>
      <c r="C10" s="194">
        <v>8522</v>
      </c>
      <c r="D10" s="197">
        <f t="shared" si="0"/>
        <v>14.785232277790472</v>
      </c>
      <c r="E10" s="102"/>
      <c r="F10" s="193">
        <v>2005</v>
      </c>
      <c r="G10" s="194">
        <v>8522</v>
      </c>
      <c r="H10" s="197">
        <f t="shared" si="1"/>
        <v>14.785232277790472</v>
      </c>
      <c r="I10" s="102"/>
      <c r="J10" s="136" t="s">
        <v>316</v>
      </c>
      <c r="K10" s="198">
        <v>2994.2640085999997</v>
      </c>
      <c r="L10" s="192"/>
    </row>
    <row r="11" spans="2:12" ht="18">
      <c r="B11" s="193">
        <v>2006</v>
      </c>
      <c r="C11" s="194">
        <v>10187.5</v>
      </c>
      <c r="D11" s="197">
        <f t="shared" si="0"/>
        <v>19.54353438160057</v>
      </c>
      <c r="E11" s="102"/>
      <c r="F11" s="193">
        <v>2006</v>
      </c>
      <c r="G11" s="194">
        <v>10187.5</v>
      </c>
      <c r="H11" s="197">
        <f t="shared" si="1"/>
        <v>19.54353438160057</v>
      </c>
      <c r="I11" s="102"/>
      <c r="J11" s="136" t="s">
        <v>317</v>
      </c>
      <c r="K11" s="198">
        <v>4910.038917964999</v>
      </c>
      <c r="L11" s="192"/>
    </row>
    <row r="12" spans="2:12" ht="18">
      <c r="B12" s="193">
        <v>2007</v>
      </c>
      <c r="C12" s="194">
        <v>12509.8</v>
      </c>
      <c r="D12" s="197">
        <f t="shared" si="0"/>
        <v>22.79558282208589</v>
      </c>
      <c r="E12" s="102"/>
      <c r="F12" s="193">
        <v>2007</v>
      </c>
      <c r="G12" s="194">
        <v>12509.8</v>
      </c>
      <c r="H12" s="197">
        <f t="shared" si="1"/>
        <v>22.79558282208589</v>
      </c>
      <c r="I12" s="102"/>
      <c r="J12" s="136" t="s">
        <v>318</v>
      </c>
      <c r="K12" s="198">
        <v>5309.263040780001</v>
      </c>
      <c r="L12" s="192"/>
    </row>
    <row r="13" spans="2:12" ht="18">
      <c r="B13" s="193">
        <v>2008</v>
      </c>
      <c r="C13" s="194">
        <v>8944.199999999999</v>
      </c>
      <c r="D13" s="197">
        <f t="shared" si="0"/>
        <v>-28.502454076004412</v>
      </c>
      <c r="E13" s="102"/>
      <c r="F13" s="193">
        <v>2008</v>
      </c>
      <c r="G13" s="194">
        <v>8944.199999999999</v>
      </c>
      <c r="H13" s="197">
        <f t="shared" si="1"/>
        <v>-28.502454076004412</v>
      </c>
      <c r="I13" s="102"/>
      <c r="J13" s="136" t="s">
        <v>332</v>
      </c>
      <c r="K13" s="198">
        <v>3515.7577625248</v>
      </c>
      <c r="L13" s="192"/>
    </row>
    <row r="14" spans="2:12" ht="18">
      <c r="B14" s="193">
        <v>2009</v>
      </c>
      <c r="C14" s="194">
        <v>11237.599999999999</v>
      </c>
      <c r="D14" s="197">
        <f t="shared" si="0"/>
        <v>25.64119764763757</v>
      </c>
      <c r="E14" s="102"/>
      <c r="F14" s="193">
        <v>2009</v>
      </c>
      <c r="G14" s="194">
        <v>11237.599999999999</v>
      </c>
      <c r="H14" s="197">
        <f t="shared" si="1"/>
        <v>25.64119764763757</v>
      </c>
      <c r="I14" s="102"/>
      <c r="J14" s="136" t="s">
        <v>333</v>
      </c>
      <c r="K14" s="198">
        <v>7753.2388235</v>
      </c>
      <c r="L14" s="192"/>
    </row>
    <row r="15" spans="2:11" ht="18">
      <c r="B15" s="193">
        <v>2010</v>
      </c>
      <c r="C15" s="194">
        <v>17137.399999999998</v>
      </c>
      <c r="D15" s="197">
        <f t="shared" si="0"/>
        <v>52.50053392183385</v>
      </c>
      <c r="E15" s="102"/>
      <c r="F15" s="193">
        <v>2010</v>
      </c>
      <c r="G15" s="194">
        <v>17137.399999999998</v>
      </c>
      <c r="H15" s="197">
        <f t="shared" si="1"/>
        <v>52.50053392183385</v>
      </c>
      <c r="I15" s="102"/>
      <c r="J15" s="136" t="s">
        <v>334</v>
      </c>
      <c r="K15" s="198">
        <v>2576.944352800001</v>
      </c>
    </row>
    <row r="16" spans="2:11" ht="18">
      <c r="B16" s="193">
        <v>2011</v>
      </c>
      <c r="C16" s="194">
        <v>21226.389999999996</v>
      </c>
      <c r="D16" s="197">
        <f t="shared" si="0"/>
        <v>23.860037111813924</v>
      </c>
      <c r="E16" s="102"/>
      <c r="F16" s="193">
        <v>2011</v>
      </c>
      <c r="G16" s="194">
        <v>21226.389999999996</v>
      </c>
      <c r="H16" s="197">
        <f t="shared" si="1"/>
        <v>23.860037111813924</v>
      </c>
      <c r="I16" s="102"/>
      <c r="J16" s="136" t="s">
        <v>388</v>
      </c>
      <c r="K16" s="198">
        <v>4988.447315</v>
      </c>
    </row>
    <row r="17" spans="2:11" ht="18">
      <c r="B17" s="193">
        <v>2012</v>
      </c>
      <c r="C17" s="194">
        <v>26304.3</v>
      </c>
      <c r="D17" s="197">
        <f t="shared" si="0"/>
        <v>23.9226265040829</v>
      </c>
      <c r="E17" s="102"/>
      <c r="F17" s="193">
        <v>2012</v>
      </c>
      <c r="G17" s="194">
        <v>26304.3</v>
      </c>
      <c r="H17" s="197">
        <f t="shared" si="1"/>
        <v>23.9226265040829</v>
      </c>
      <c r="I17" s="102"/>
      <c r="J17" s="136" t="s">
        <v>389</v>
      </c>
      <c r="K17" s="198">
        <v>15014.028543600001</v>
      </c>
    </row>
    <row r="18" spans="2:11" ht="15">
      <c r="B18" s="193">
        <v>2013</v>
      </c>
      <c r="C18" s="194">
        <v>15674.556431543027</v>
      </c>
      <c r="D18" s="197">
        <f t="shared" si="0"/>
        <v>-40.41066885815997</v>
      </c>
      <c r="E18" s="197"/>
      <c r="F18" s="193">
        <v>2013</v>
      </c>
      <c r="G18" s="194">
        <v>56009.57983686302</v>
      </c>
      <c r="H18" s="197">
        <f t="shared" si="1"/>
        <v>112.92936834229775</v>
      </c>
      <c r="I18" s="197"/>
      <c r="J18" s="136" t="s">
        <v>390</v>
      </c>
      <c r="K18" s="198">
        <v>7138.072316000001</v>
      </c>
    </row>
    <row r="19" spans="2:11" ht="15">
      <c r="B19" s="193">
        <v>2014</v>
      </c>
      <c r="C19" s="199">
        <v>26396.1277707658</v>
      </c>
      <c r="D19" s="197">
        <f t="shared" si="0"/>
        <v>68.4011148005885</v>
      </c>
      <c r="E19" s="197"/>
      <c r="F19" s="193">
        <v>2014</v>
      </c>
      <c r="G19" s="199">
        <v>26396.1277707658</v>
      </c>
      <c r="H19" s="197">
        <f t="shared" si="1"/>
        <v>-52.872119648730084</v>
      </c>
      <c r="I19" s="197"/>
      <c r="J19" s="136"/>
      <c r="K19" s="200"/>
    </row>
    <row r="20" spans="2:9" ht="18">
      <c r="B20" s="193">
        <v>2015</v>
      </c>
      <c r="C20" s="199">
        <v>28484.784378099328</v>
      </c>
      <c r="D20" s="197">
        <f t="shared" si="0"/>
        <v>7.912738661792473</v>
      </c>
      <c r="E20" s="102"/>
      <c r="F20" s="193">
        <v>2015</v>
      </c>
      <c r="G20" s="199">
        <v>28484.784378099328</v>
      </c>
      <c r="H20" s="197">
        <f t="shared" si="1"/>
        <v>7.912738661792473</v>
      </c>
      <c r="I20" s="102"/>
    </row>
    <row r="21" spans="2:9" ht="18">
      <c r="B21" s="193">
        <v>2016</v>
      </c>
      <c r="C21" s="199">
        <v>36932.60939743</v>
      </c>
      <c r="D21" s="197">
        <f t="shared" si="0"/>
        <v>29.65732479205925</v>
      </c>
      <c r="E21" s="102"/>
      <c r="F21" s="193">
        <v>2016</v>
      </c>
      <c r="G21" s="199">
        <v>36932.60939743</v>
      </c>
      <c r="H21" s="197">
        <f t="shared" si="1"/>
        <v>29.65732479205925</v>
      </c>
      <c r="I21" s="102"/>
    </row>
    <row r="22" spans="2:11" ht="18">
      <c r="B22" s="193">
        <v>2017</v>
      </c>
      <c r="C22" s="199">
        <v>40995.88812445</v>
      </c>
      <c r="D22" s="197">
        <f t="shared" si="0"/>
        <v>11.001872852511596</v>
      </c>
      <c r="E22" s="102"/>
      <c r="F22" s="193">
        <v>2017</v>
      </c>
      <c r="G22" s="199">
        <v>40995.88812445</v>
      </c>
      <c r="H22" s="197">
        <f>((G22/G21)-1)*100</f>
        <v>11.001872852511596</v>
      </c>
      <c r="I22" s="102"/>
      <c r="J22" s="201" t="s">
        <v>378</v>
      </c>
      <c r="K22" s="202">
        <f>SUM(K7:K18)</f>
        <v>62807.63940856979</v>
      </c>
    </row>
    <row r="23" spans="2:11" ht="18">
      <c r="B23" s="193">
        <v>2018</v>
      </c>
      <c r="C23" s="199">
        <v>62807.63940856979</v>
      </c>
      <c r="D23" s="197">
        <f>((C23/C22)-1)*100</f>
        <v>53.20472925944792</v>
      </c>
      <c r="E23" s="102"/>
      <c r="F23" s="193">
        <v>2018</v>
      </c>
      <c r="G23" s="199">
        <v>62807.63940856979</v>
      </c>
      <c r="H23" s="197">
        <f>((G23/G22)-1)*100</f>
        <v>53.20472925944792</v>
      </c>
      <c r="I23" s="102"/>
      <c r="J23" s="201"/>
      <c r="K23" s="202"/>
    </row>
    <row r="24" spans="3:9" ht="18">
      <c r="C24" s="203"/>
      <c r="E24" s="102"/>
      <c r="F24" s="102"/>
      <c r="G24" s="102"/>
      <c r="H24" s="102"/>
      <c r="I24" s="102"/>
    </row>
    <row r="25" spans="3:9" ht="18">
      <c r="C25" s="203"/>
      <c r="E25" s="102"/>
      <c r="F25" s="102"/>
      <c r="G25" s="102"/>
      <c r="H25" s="102"/>
      <c r="I25" s="102"/>
    </row>
    <row r="26" spans="2:10" ht="18">
      <c r="B26" s="184" t="s">
        <v>169</v>
      </c>
      <c r="C26" s="203"/>
      <c r="E26" s="102"/>
      <c r="F26" s="184" t="s">
        <v>169</v>
      </c>
      <c r="G26" s="102"/>
      <c r="H26" s="102"/>
      <c r="I26" s="102"/>
      <c r="J26" s="184" t="s">
        <v>169</v>
      </c>
    </row>
    <row r="27" spans="2:12" ht="22.5" customHeight="1">
      <c r="B27" s="119" t="s">
        <v>121</v>
      </c>
      <c r="C27" s="204"/>
      <c r="E27" s="102"/>
      <c r="F27" s="119" t="s">
        <v>121</v>
      </c>
      <c r="G27" s="102"/>
      <c r="H27" s="102"/>
      <c r="I27" s="102"/>
      <c r="J27" s="424" t="s">
        <v>441</v>
      </c>
      <c r="K27" s="424"/>
      <c r="L27" s="424"/>
    </row>
    <row r="28" spans="3:12" ht="17.25" customHeight="1">
      <c r="C28" s="119"/>
      <c r="J28" s="424"/>
      <c r="K28" s="424"/>
      <c r="L28" s="424"/>
    </row>
    <row r="29" ht="15">
      <c r="J29" s="119" t="s">
        <v>121</v>
      </c>
    </row>
  </sheetData>
  <sheetProtection/>
  <mergeCells count="7">
    <mergeCell ref="J27:L28"/>
    <mergeCell ref="B4:D4"/>
    <mergeCell ref="B3:D3"/>
    <mergeCell ref="J3:K3"/>
    <mergeCell ref="J4:K4"/>
    <mergeCell ref="F3:H3"/>
    <mergeCell ref="F4:H4"/>
  </mergeCells>
  <printOptions/>
  <pageMargins left="0.7086614173228347" right="0.4" top="0.7480314960629921" bottom="0.7480314960629921" header="0.31496062992125984" footer="0.31496062992125984"/>
  <pageSetup fitToHeight="1" fitToWidth="1" horizontalDpi="600" verticalDpi="600" orientation="portrait" scale="9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0"/>
  <sheetViews>
    <sheetView showGridLines="0" zoomScalePageLayoutView="0" workbookViewId="0" topLeftCell="A1">
      <selection activeCell="G25" sqref="G25"/>
    </sheetView>
  </sheetViews>
  <sheetFormatPr defaultColWidth="11.421875" defaultRowHeight="15"/>
  <cols>
    <col min="1" max="2" width="11.421875" style="171" customWidth="1"/>
    <col min="3" max="3" width="9.00390625" style="171" customWidth="1"/>
    <col min="4" max="4" width="10.421875" style="171" bestFit="1" customWidth="1"/>
    <col min="5" max="5" width="9.00390625" style="171" bestFit="1" customWidth="1"/>
    <col min="6" max="6" width="10.421875" style="171" bestFit="1" customWidth="1"/>
    <col min="7" max="7" width="9.00390625" style="171" bestFit="1" customWidth="1"/>
    <col min="8" max="8" width="10.421875" style="171" bestFit="1" customWidth="1"/>
    <col min="9" max="10" width="11.421875" style="171" customWidth="1"/>
    <col min="11" max="11" width="10.140625" style="171" customWidth="1"/>
    <col min="12" max="12" width="10.421875" style="171" bestFit="1" customWidth="1"/>
    <col min="13" max="13" width="9.8515625" style="171" bestFit="1" customWidth="1"/>
    <col min="14" max="14" width="10.421875" style="171" bestFit="1" customWidth="1"/>
    <col min="15" max="15" width="9.8515625" style="171" bestFit="1" customWidth="1"/>
    <col min="16" max="16" width="10.421875" style="171" bestFit="1" customWidth="1"/>
    <col min="17" max="17" width="12.57421875" style="171" bestFit="1" customWidth="1"/>
    <col min="18" max="18" width="11.421875" style="171" customWidth="1"/>
    <col min="19" max="19" width="9.00390625" style="171" bestFit="1" customWidth="1"/>
    <col min="20" max="20" width="11.8515625" style="171" customWidth="1"/>
    <col min="21" max="21" width="11.421875" style="171" customWidth="1"/>
    <col min="22" max="22" width="15.00390625" style="171" bestFit="1" customWidth="1"/>
    <col min="23" max="23" width="14.8515625" style="171" bestFit="1" customWidth="1"/>
    <col min="24" max="16384" width="11.421875" style="171" customWidth="1"/>
  </cols>
  <sheetData>
    <row r="1" spans="1:2" ht="15">
      <c r="A1" s="9"/>
      <c r="B1" s="149"/>
    </row>
    <row r="2" spans="1:2" ht="14.25">
      <c r="A2" s="157"/>
      <c r="B2" s="149"/>
    </row>
    <row r="3" spans="2:23" s="172" customFormat="1" ht="14.25" customHeight="1">
      <c r="B3" s="426" t="s">
        <v>11</v>
      </c>
      <c r="C3" s="426"/>
      <c r="D3" s="426"/>
      <c r="E3" s="426"/>
      <c r="F3" s="426"/>
      <c r="G3" s="426"/>
      <c r="H3" s="426"/>
      <c r="J3" s="426" t="s">
        <v>190</v>
      </c>
      <c r="K3" s="426"/>
      <c r="L3" s="426"/>
      <c r="M3" s="426"/>
      <c r="N3" s="426"/>
      <c r="O3" s="426"/>
      <c r="P3" s="426"/>
      <c r="R3" s="426" t="s">
        <v>191</v>
      </c>
      <c r="S3" s="426"/>
      <c r="T3" s="426"/>
      <c r="U3" s="426"/>
      <c r="V3" s="426"/>
      <c r="W3" s="426"/>
    </row>
    <row r="4" spans="2:23" s="172" customFormat="1" ht="15">
      <c r="B4" s="426" t="s">
        <v>251</v>
      </c>
      <c r="C4" s="426"/>
      <c r="D4" s="426"/>
      <c r="E4" s="426"/>
      <c r="F4" s="426"/>
      <c r="G4" s="426"/>
      <c r="H4" s="426"/>
      <c r="J4" s="426" t="s">
        <v>192</v>
      </c>
      <c r="K4" s="426"/>
      <c r="L4" s="426"/>
      <c r="M4" s="426"/>
      <c r="N4" s="426"/>
      <c r="O4" s="426"/>
      <c r="P4" s="426"/>
      <c r="R4" s="426" t="s">
        <v>251</v>
      </c>
      <c r="S4" s="426"/>
      <c r="T4" s="426"/>
      <c r="U4" s="426"/>
      <c r="V4" s="426"/>
      <c r="W4" s="426"/>
    </row>
    <row r="5" spans="2:23" s="172" customFormat="1" ht="15">
      <c r="B5" s="426" t="s">
        <v>380</v>
      </c>
      <c r="C5" s="426"/>
      <c r="D5" s="426"/>
      <c r="E5" s="426"/>
      <c r="F5" s="426"/>
      <c r="G5" s="426"/>
      <c r="H5" s="426"/>
      <c r="J5" s="426" t="s">
        <v>380</v>
      </c>
      <c r="K5" s="426"/>
      <c r="L5" s="426"/>
      <c r="M5" s="426"/>
      <c r="N5" s="426"/>
      <c r="O5" s="426"/>
      <c r="P5" s="426"/>
      <c r="R5" s="426" t="s">
        <v>380</v>
      </c>
      <c r="S5" s="426"/>
      <c r="T5" s="426"/>
      <c r="U5" s="426"/>
      <c r="V5" s="426"/>
      <c r="W5" s="426"/>
    </row>
    <row r="6" spans="2:23" s="172" customFormat="1" ht="15">
      <c r="B6" s="173"/>
      <c r="C6" s="426" t="s">
        <v>193</v>
      </c>
      <c r="D6" s="426"/>
      <c r="E6" s="426" t="s">
        <v>194</v>
      </c>
      <c r="F6" s="426"/>
      <c r="G6" s="426" t="s">
        <v>195</v>
      </c>
      <c r="H6" s="426"/>
      <c r="J6" s="173"/>
      <c r="K6" s="426" t="s">
        <v>193</v>
      </c>
      <c r="L6" s="426"/>
      <c r="M6" s="426" t="s">
        <v>194</v>
      </c>
      <c r="N6" s="426"/>
      <c r="O6" s="426" t="s">
        <v>195</v>
      </c>
      <c r="P6" s="426"/>
      <c r="R6" s="426"/>
      <c r="S6" s="426"/>
      <c r="T6" s="426"/>
      <c r="U6" s="426"/>
      <c r="V6" s="426"/>
      <c r="W6" s="426"/>
    </row>
    <row r="7" spans="2:23" s="172" customFormat="1" ht="54.75" customHeight="1">
      <c r="B7" s="173" t="s">
        <v>178</v>
      </c>
      <c r="C7" s="174" t="s">
        <v>196</v>
      </c>
      <c r="D7" s="174" t="s">
        <v>197</v>
      </c>
      <c r="E7" s="174" t="s">
        <v>196</v>
      </c>
      <c r="F7" s="174" t="s">
        <v>197</v>
      </c>
      <c r="G7" s="174" t="s">
        <v>196</v>
      </c>
      <c r="H7" s="174" t="s">
        <v>197</v>
      </c>
      <c r="J7" s="173" t="s">
        <v>178</v>
      </c>
      <c r="K7" s="174" t="s">
        <v>271</v>
      </c>
      <c r="L7" s="174" t="s">
        <v>197</v>
      </c>
      <c r="M7" s="174" t="s">
        <v>271</v>
      </c>
      <c r="N7" s="174" t="s">
        <v>197</v>
      </c>
      <c r="O7" s="174" t="s">
        <v>271</v>
      </c>
      <c r="P7" s="174" t="s">
        <v>197</v>
      </c>
      <c r="R7" s="173" t="s">
        <v>178</v>
      </c>
      <c r="S7" s="174" t="s">
        <v>196</v>
      </c>
      <c r="T7" s="174" t="s">
        <v>198</v>
      </c>
      <c r="U7" s="174" t="s">
        <v>199</v>
      </c>
      <c r="V7" s="174" t="s">
        <v>200</v>
      </c>
      <c r="W7" s="174" t="s">
        <v>201</v>
      </c>
    </row>
    <row r="8" spans="2:23" s="172" customFormat="1" ht="15.75" customHeight="1">
      <c r="B8" s="175">
        <v>2007</v>
      </c>
      <c r="C8" s="176">
        <v>43436</v>
      </c>
      <c r="D8" s="177">
        <v>41.26991435675477</v>
      </c>
      <c r="E8" s="176">
        <v>16729</v>
      </c>
      <c r="F8" s="177">
        <v>50.7561719170303</v>
      </c>
      <c r="G8" s="176">
        <v>43892</v>
      </c>
      <c r="H8" s="177">
        <v>43.757404538412466</v>
      </c>
      <c r="I8" s="178"/>
      <c r="J8" s="175">
        <v>2007</v>
      </c>
      <c r="K8" s="179">
        <v>98029.6618352</v>
      </c>
      <c r="L8" s="177">
        <v>65.8085719177656</v>
      </c>
      <c r="M8" s="179">
        <v>45793.415667609996</v>
      </c>
      <c r="N8" s="177">
        <v>49.780341604118114</v>
      </c>
      <c r="O8" s="179">
        <v>62432.469700459995</v>
      </c>
      <c r="P8" s="177">
        <v>59.349434064270234</v>
      </c>
      <c r="Q8" s="178"/>
      <c r="R8" s="175">
        <v>2007</v>
      </c>
      <c r="S8" s="176">
        <f>SUM(T8+V8)</f>
        <v>2624</v>
      </c>
      <c r="T8" s="176">
        <v>2241</v>
      </c>
      <c r="U8" s="180">
        <f>+(T8/S8)*100</f>
        <v>85.40396341463415</v>
      </c>
      <c r="V8" s="176">
        <v>383</v>
      </c>
      <c r="W8" s="180">
        <f>+(V8/S8)*100</f>
        <v>14.596036585365853</v>
      </c>
    </row>
    <row r="9" spans="2:23" s="172" customFormat="1" ht="15.75" customHeight="1">
      <c r="B9" s="175">
        <v>2008</v>
      </c>
      <c r="C9" s="176">
        <v>36862</v>
      </c>
      <c r="D9" s="177">
        <v>45.86837393521784</v>
      </c>
      <c r="E9" s="176">
        <v>16131</v>
      </c>
      <c r="F9" s="177">
        <v>54.05120575289815</v>
      </c>
      <c r="G9" s="176">
        <v>38074</v>
      </c>
      <c r="H9" s="177">
        <v>52.42422650627725</v>
      </c>
      <c r="I9" s="178"/>
      <c r="J9" s="175">
        <v>2008</v>
      </c>
      <c r="K9" s="179">
        <v>108083</v>
      </c>
      <c r="L9" s="177">
        <v>56.832249289897575</v>
      </c>
      <c r="M9" s="179">
        <v>66146</v>
      </c>
      <c r="N9" s="177">
        <v>65.73640129410697</v>
      </c>
      <c r="O9" s="179">
        <v>125097</v>
      </c>
      <c r="P9" s="177">
        <v>73.43501442880324</v>
      </c>
      <c r="Q9" s="178"/>
      <c r="R9" s="175">
        <v>2008</v>
      </c>
      <c r="S9" s="176">
        <f aca="true" t="shared" si="0" ref="S9:S17">SUM(T9+V9)</f>
        <v>2264</v>
      </c>
      <c r="T9" s="176">
        <v>1860</v>
      </c>
      <c r="U9" s="180">
        <f aca="true" t="shared" si="1" ref="U9:U17">+(T9/S9)*100</f>
        <v>82.15547703180212</v>
      </c>
      <c r="V9" s="176">
        <v>404</v>
      </c>
      <c r="W9" s="180">
        <f>+(V9/S9)*100</f>
        <v>17.84452296819788</v>
      </c>
    </row>
    <row r="10" spans="2:23" s="172" customFormat="1" ht="15.75" customHeight="1">
      <c r="B10" s="175">
        <v>2009</v>
      </c>
      <c r="C10" s="176">
        <v>34004</v>
      </c>
      <c r="D10" s="177">
        <v>49.020703446653336</v>
      </c>
      <c r="E10" s="176">
        <v>14628</v>
      </c>
      <c r="F10" s="177">
        <v>62.004375170905114</v>
      </c>
      <c r="G10" s="176">
        <v>32680</v>
      </c>
      <c r="H10" s="177">
        <v>56.21481028151775</v>
      </c>
      <c r="I10" s="178"/>
      <c r="J10" s="175">
        <v>2009</v>
      </c>
      <c r="K10" s="179">
        <v>67977</v>
      </c>
      <c r="L10" s="177">
        <v>53.8108477867514</v>
      </c>
      <c r="M10" s="179">
        <v>39515</v>
      </c>
      <c r="N10" s="177">
        <v>61.293179805137285</v>
      </c>
      <c r="O10" s="179">
        <v>58714</v>
      </c>
      <c r="P10" s="177">
        <v>64.18571379909392</v>
      </c>
      <c r="Q10" s="178"/>
      <c r="R10" s="175">
        <v>2009</v>
      </c>
      <c r="S10" s="176">
        <f t="shared" si="0"/>
        <v>2967</v>
      </c>
      <c r="T10" s="176">
        <v>2506</v>
      </c>
      <c r="U10" s="180">
        <f t="shared" si="1"/>
        <v>84.46241995281429</v>
      </c>
      <c r="V10" s="176">
        <v>461</v>
      </c>
      <c r="W10" s="180">
        <f aca="true" t="shared" si="2" ref="W10:W17">+(V10/S10)*100</f>
        <v>15.53758004718571</v>
      </c>
    </row>
    <row r="11" spans="2:23" s="172" customFormat="1" ht="15.75" customHeight="1">
      <c r="B11" s="175">
        <v>2010</v>
      </c>
      <c r="C11" s="176">
        <v>35379</v>
      </c>
      <c r="D11" s="177">
        <v>47.78540942366941</v>
      </c>
      <c r="E11" s="176">
        <v>15968</v>
      </c>
      <c r="F11" s="177">
        <v>61.648296593186366</v>
      </c>
      <c r="G11" s="176">
        <v>35334</v>
      </c>
      <c r="H11" s="177">
        <v>55.62630893756722</v>
      </c>
      <c r="I11" s="178"/>
      <c r="J11" s="175">
        <v>2010</v>
      </c>
      <c r="K11" s="179">
        <v>72029.74210274</v>
      </c>
      <c r="L11" s="177">
        <v>52.65641907454117</v>
      </c>
      <c r="M11" s="179">
        <v>63578.40096021</v>
      </c>
      <c r="N11" s="177">
        <v>63.0532312985331</v>
      </c>
      <c r="O11" s="179">
        <v>69923.45919584</v>
      </c>
      <c r="P11" s="177">
        <v>59.36744289676059</v>
      </c>
      <c r="Q11" s="178"/>
      <c r="R11" s="175">
        <v>2010</v>
      </c>
      <c r="S11" s="176">
        <f t="shared" si="0"/>
        <v>3083</v>
      </c>
      <c r="T11" s="176">
        <v>2649</v>
      </c>
      <c r="U11" s="180">
        <f t="shared" si="1"/>
        <v>85.92280246513137</v>
      </c>
      <c r="V11" s="176">
        <v>434</v>
      </c>
      <c r="W11" s="180">
        <f t="shared" si="2"/>
        <v>14.077197534868635</v>
      </c>
    </row>
    <row r="12" spans="2:23" s="172" customFormat="1" ht="15.75" customHeight="1">
      <c r="B12" s="175">
        <v>2011</v>
      </c>
      <c r="C12" s="176">
        <v>33602</v>
      </c>
      <c r="D12" s="177">
        <v>50.52973037319207</v>
      </c>
      <c r="E12" s="176">
        <v>15206</v>
      </c>
      <c r="F12" s="177">
        <v>57.60226226489543</v>
      </c>
      <c r="G12" s="176">
        <v>33116</v>
      </c>
      <c r="H12" s="177">
        <v>54.37250875709627</v>
      </c>
      <c r="I12" s="178"/>
      <c r="J12" s="175">
        <v>2011</v>
      </c>
      <c r="K12" s="179">
        <v>91582.29363308</v>
      </c>
      <c r="L12" s="177">
        <v>59.74871247920475</v>
      </c>
      <c r="M12" s="179">
        <v>52982.12844719</v>
      </c>
      <c r="N12" s="177">
        <v>60.16905804081707</v>
      </c>
      <c r="O12" s="179">
        <v>72538.66309109</v>
      </c>
      <c r="P12" s="177">
        <v>64.15512897359451</v>
      </c>
      <c r="Q12" s="178"/>
      <c r="R12" s="175">
        <v>2011</v>
      </c>
      <c r="S12" s="176">
        <f t="shared" si="0"/>
        <v>3168</v>
      </c>
      <c r="T12" s="176">
        <v>2764</v>
      </c>
      <c r="U12" s="180">
        <f t="shared" si="1"/>
        <v>87.24747474747475</v>
      </c>
      <c r="V12" s="176">
        <v>404</v>
      </c>
      <c r="W12" s="180">
        <f t="shared" si="2"/>
        <v>12.75252525252525</v>
      </c>
    </row>
    <row r="13" spans="2:23" s="172" customFormat="1" ht="15.75" customHeight="1">
      <c r="B13" s="175">
        <v>2012</v>
      </c>
      <c r="C13" s="176">
        <v>36558</v>
      </c>
      <c r="D13" s="177">
        <v>53.64352535696702</v>
      </c>
      <c r="E13" s="176">
        <v>15601</v>
      </c>
      <c r="F13" s="177">
        <v>55.57977052753028</v>
      </c>
      <c r="G13" s="176">
        <v>35577</v>
      </c>
      <c r="H13" s="177">
        <v>54.7713410349383</v>
      </c>
      <c r="I13" s="178"/>
      <c r="J13" s="175">
        <v>2012</v>
      </c>
      <c r="K13" s="179">
        <v>121180.75122442</v>
      </c>
      <c r="L13" s="177">
        <v>57.429166417377175</v>
      </c>
      <c r="M13" s="179">
        <v>87545.23890169</v>
      </c>
      <c r="N13" s="177">
        <v>49.726810549922</v>
      </c>
      <c r="O13" s="179">
        <v>98639.38291047</v>
      </c>
      <c r="P13" s="177">
        <v>61.51096675931231</v>
      </c>
      <c r="Q13" s="178"/>
      <c r="R13" s="175">
        <v>2012</v>
      </c>
      <c r="S13" s="176">
        <f t="shared" si="0"/>
        <v>3087</v>
      </c>
      <c r="T13" s="176">
        <v>2759</v>
      </c>
      <c r="U13" s="180">
        <f t="shared" si="1"/>
        <v>89.37479753806285</v>
      </c>
      <c r="V13" s="176">
        <v>328</v>
      </c>
      <c r="W13" s="180">
        <f t="shared" si="2"/>
        <v>10.625202461937155</v>
      </c>
    </row>
    <row r="14" spans="2:23" s="172" customFormat="1" ht="15.75" customHeight="1">
      <c r="B14" s="175">
        <v>2013</v>
      </c>
      <c r="C14" s="176">
        <v>32708</v>
      </c>
      <c r="D14" s="177">
        <v>57.36211324446619</v>
      </c>
      <c r="E14" s="176">
        <v>15047</v>
      </c>
      <c r="F14" s="177">
        <v>57.7523758888815</v>
      </c>
      <c r="G14" s="176">
        <v>37062</v>
      </c>
      <c r="H14" s="177">
        <v>57.83012249743673</v>
      </c>
      <c r="I14" s="178"/>
      <c r="J14" s="175">
        <v>2013</v>
      </c>
      <c r="K14" s="179">
        <v>195484.02811955</v>
      </c>
      <c r="L14" s="177">
        <v>70.67890547665273</v>
      </c>
      <c r="M14" s="179">
        <v>113588.89122439</v>
      </c>
      <c r="N14" s="177">
        <v>48.24724808697005</v>
      </c>
      <c r="O14" s="179">
        <v>167698.85067377</v>
      </c>
      <c r="P14" s="177">
        <v>65.6498251459692</v>
      </c>
      <c r="Q14" s="178"/>
      <c r="R14" s="175">
        <v>2013</v>
      </c>
      <c r="S14" s="176">
        <f t="shared" si="0"/>
        <v>2866</v>
      </c>
      <c r="T14" s="176">
        <v>2559</v>
      </c>
      <c r="U14" s="180">
        <f t="shared" si="1"/>
        <v>89.28820655966504</v>
      </c>
      <c r="V14" s="176">
        <v>307</v>
      </c>
      <c r="W14" s="180">
        <f t="shared" si="2"/>
        <v>10.711793440334962</v>
      </c>
    </row>
    <row r="15" spans="2:23" s="172" customFormat="1" ht="15.75" customHeight="1">
      <c r="B15" s="175">
        <v>2014</v>
      </c>
      <c r="C15" s="176">
        <v>27691</v>
      </c>
      <c r="D15" s="177">
        <v>54.01755082878914</v>
      </c>
      <c r="E15" s="176">
        <v>10936</v>
      </c>
      <c r="F15" s="177">
        <v>60.37856620336504</v>
      </c>
      <c r="G15" s="176">
        <v>25719</v>
      </c>
      <c r="H15" s="177">
        <v>54.243944165791824</v>
      </c>
      <c r="I15" s="178"/>
      <c r="J15" s="175">
        <v>2014</v>
      </c>
      <c r="K15" s="179">
        <v>157689.62961963</v>
      </c>
      <c r="L15" s="177">
        <v>59.78590833049559</v>
      </c>
      <c r="M15" s="179">
        <v>99769.18323760999</v>
      </c>
      <c r="N15" s="177">
        <v>49.224924614574284</v>
      </c>
      <c r="O15" s="179">
        <v>156242.77919816</v>
      </c>
      <c r="P15" s="177">
        <v>63.51042462938895</v>
      </c>
      <c r="Q15" s="178"/>
      <c r="R15" s="175">
        <v>2014</v>
      </c>
      <c r="S15" s="176">
        <f t="shared" si="0"/>
        <v>2633</v>
      </c>
      <c r="T15" s="176">
        <v>2256</v>
      </c>
      <c r="U15" s="180">
        <f t="shared" si="1"/>
        <v>85.68173186479301</v>
      </c>
      <c r="V15" s="176">
        <v>377</v>
      </c>
      <c r="W15" s="180">
        <f t="shared" si="2"/>
        <v>14.318268135206988</v>
      </c>
    </row>
    <row r="16" spans="2:23" s="172" customFormat="1" ht="15.75" customHeight="1">
      <c r="B16" s="175">
        <v>2015</v>
      </c>
      <c r="C16" s="176">
        <v>27669</v>
      </c>
      <c r="D16" s="177">
        <v>54.73996168997795</v>
      </c>
      <c r="E16" s="176">
        <v>10088</v>
      </c>
      <c r="F16" s="177">
        <v>64.2248215701824</v>
      </c>
      <c r="G16" s="176">
        <v>26588</v>
      </c>
      <c r="H16" s="177">
        <v>55.186550323454185</v>
      </c>
      <c r="I16" s="178"/>
      <c r="J16" s="175">
        <v>2015</v>
      </c>
      <c r="K16" s="179">
        <v>169107.39824935998</v>
      </c>
      <c r="L16" s="177">
        <v>72.19361274751446</v>
      </c>
      <c r="M16" s="179">
        <v>115329.55092175001</v>
      </c>
      <c r="N16" s="177">
        <v>56.784512475075786</v>
      </c>
      <c r="O16" s="179">
        <v>122986.7507889</v>
      </c>
      <c r="P16" s="177">
        <v>61.02176659083135</v>
      </c>
      <c r="Q16" s="178"/>
      <c r="R16" s="175">
        <v>2015</v>
      </c>
      <c r="S16" s="176">
        <f t="shared" si="0"/>
        <v>2551</v>
      </c>
      <c r="T16" s="176">
        <v>2257</v>
      </c>
      <c r="U16" s="180">
        <f t="shared" si="1"/>
        <v>88.4751078008624</v>
      </c>
      <c r="V16" s="176">
        <v>294</v>
      </c>
      <c r="W16" s="180">
        <f t="shared" si="2"/>
        <v>11.524892199137593</v>
      </c>
    </row>
    <row r="17" spans="2:23" s="172" customFormat="1" ht="15.75" customHeight="1">
      <c r="B17" s="175">
        <v>2016</v>
      </c>
      <c r="C17" s="176">
        <v>26027</v>
      </c>
      <c r="D17" s="177">
        <v>50.75882737157568</v>
      </c>
      <c r="E17" s="176">
        <v>9080</v>
      </c>
      <c r="F17" s="177">
        <v>66.45374449339208</v>
      </c>
      <c r="G17" s="176">
        <v>23863</v>
      </c>
      <c r="H17" s="177">
        <v>51.02040816326531</v>
      </c>
      <c r="I17" s="178"/>
      <c r="J17" s="175">
        <v>2016</v>
      </c>
      <c r="K17" s="179">
        <v>155156.57386076002</v>
      </c>
      <c r="L17" s="177">
        <v>68.56555126140556</v>
      </c>
      <c r="M17" s="179">
        <v>181041.66385311</v>
      </c>
      <c r="N17" s="177">
        <v>72.37040445248277</v>
      </c>
      <c r="O17" s="179">
        <v>114169.46330505</v>
      </c>
      <c r="P17" s="177">
        <v>55.45698899819512</v>
      </c>
      <c r="Q17" s="178"/>
      <c r="R17" s="175">
        <v>2016</v>
      </c>
      <c r="S17" s="176">
        <f t="shared" si="0"/>
        <v>2322</v>
      </c>
      <c r="T17" s="176">
        <v>2121</v>
      </c>
      <c r="U17" s="180">
        <f t="shared" si="1"/>
        <v>91.343669250646</v>
      </c>
      <c r="V17" s="176">
        <v>201</v>
      </c>
      <c r="W17" s="180">
        <f t="shared" si="2"/>
        <v>8.656330749354005</v>
      </c>
    </row>
    <row r="18" spans="2:23" s="172" customFormat="1" ht="15.75" customHeight="1">
      <c r="B18" s="175">
        <v>2017</v>
      </c>
      <c r="C18" s="176">
        <v>27040</v>
      </c>
      <c r="D18" s="177">
        <v>45.155325443787</v>
      </c>
      <c r="E18" s="176">
        <v>8819</v>
      </c>
      <c r="F18" s="177">
        <v>71.2892618210682</v>
      </c>
      <c r="G18" s="176">
        <v>22705</v>
      </c>
      <c r="H18" s="177">
        <v>50.1519489099317</v>
      </c>
      <c r="I18" s="178"/>
      <c r="J18" s="175">
        <v>2017</v>
      </c>
      <c r="K18" s="179">
        <v>183177.55097792</v>
      </c>
      <c r="L18" s="177">
        <v>71.9722573869991</v>
      </c>
      <c r="M18" s="179">
        <v>84965.47269106998</v>
      </c>
      <c r="N18" s="177">
        <v>66.8346810728075</v>
      </c>
      <c r="O18" s="179">
        <v>137905.1926254</v>
      </c>
      <c r="P18" s="177">
        <v>65.6472789949576</v>
      </c>
      <c r="Q18" s="178"/>
      <c r="R18" s="175">
        <v>2017</v>
      </c>
      <c r="S18" s="176">
        <v>3436</v>
      </c>
      <c r="T18" s="176">
        <v>3284</v>
      </c>
      <c r="U18" s="180">
        <f>+(T18/S18)*100</f>
        <v>95.57625145518044</v>
      </c>
      <c r="V18" s="176">
        <v>152</v>
      </c>
      <c r="W18" s="180">
        <f>+(V18/S18)*100</f>
        <v>4.423748544819558</v>
      </c>
    </row>
    <row r="19" spans="2:23" s="172" customFormat="1" ht="15.75" customHeight="1">
      <c r="B19" s="175">
        <v>2018</v>
      </c>
      <c r="C19" s="176">
        <v>19554</v>
      </c>
      <c r="D19" s="177">
        <v>45.8013705635676</v>
      </c>
      <c r="E19" s="176">
        <v>6921</v>
      </c>
      <c r="F19" s="177">
        <v>68.7761884120792</v>
      </c>
      <c r="G19" s="176">
        <v>18609</v>
      </c>
      <c r="H19" s="177">
        <v>48.47116986404428</v>
      </c>
      <c r="I19" s="178"/>
      <c r="J19" s="175">
        <v>2018</v>
      </c>
      <c r="K19" s="179">
        <v>173810.09051227</v>
      </c>
      <c r="L19" s="177">
        <v>63.0917933651721</v>
      </c>
      <c r="M19" s="179">
        <v>138123.50737506998</v>
      </c>
      <c r="N19" s="177">
        <v>76.9133732748119</v>
      </c>
      <c r="O19" s="179">
        <v>156584.17992321998</v>
      </c>
      <c r="P19" s="177">
        <v>73.79246449524969</v>
      </c>
      <c r="Q19" s="178"/>
      <c r="R19" s="175">
        <v>2018</v>
      </c>
      <c r="S19" s="176">
        <v>6350</v>
      </c>
      <c r="T19" s="176">
        <v>6075</v>
      </c>
      <c r="U19" s="180">
        <f>+(T19/S19)*100</f>
        <v>95.66929133858267</v>
      </c>
      <c r="V19" s="176">
        <v>275</v>
      </c>
      <c r="W19" s="180">
        <f>+(V19/S19)*100</f>
        <v>4.330708661417323</v>
      </c>
    </row>
    <row r="20" spans="2:23" s="172" customFormat="1" ht="15">
      <c r="B20" s="181"/>
      <c r="C20" s="176"/>
      <c r="D20" s="177"/>
      <c r="E20" s="176"/>
      <c r="F20" s="177"/>
      <c r="G20" s="176"/>
      <c r="H20" s="177"/>
      <c r="I20" s="178"/>
      <c r="J20" s="175"/>
      <c r="K20" s="179"/>
      <c r="L20" s="177"/>
      <c r="M20" s="179"/>
      <c r="N20" s="177"/>
      <c r="O20" s="179"/>
      <c r="P20" s="177"/>
      <c r="Q20" s="178"/>
      <c r="R20" s="175"/>
      <c r="S20" s="176"/>
      <c r="T20" s="176"/>
      <c r="U20" s="180"/>
      <c r="V20" s="176"/>
      <c r="W20" s="180"/>
    </row>
    <row r="21" spans="2:23" s="172" customFormat="1" ht="15">
      <c r="B21" s="181"/>
      <c r="C21" s="181"/>
      <c r="D21" s="181"/>
      <c r="E21" s="181"/>
      <c r="F21" s="181"/>
      <c r="G21" s="181"/>
      <c r="H21" s="181"/>
      <c r="J21" s="181"/>
      <c r="K21" s="182"/>
      <c r="L21" s="177"/>
      <c r="M21" s="182"/>
      <c r="N21" s="177"/>
      <c r="O21" s="182"/>
      <c r="P21" s="177"/>
      <c r="R21" s="181"/>
      <c r="S21" s="183"/>
      <c r="T21" s="183"/>
      <c r="U21" s="177"/>
      <c r="V21" s="183"/>
      <c r="W21" s="177"/>
    </row>
    <row r="22" spans="2:23" s="172" customFormat="1" ht="15">
      <c r="B22" s="181"/>
      <c r="C22" s="181"/>
      <c r="D22" s="181"/>
      <c r="E22" s="181"/>
      <c r="F22" s="181"/>
      <c r="G22" s="181"/>
      <c r="H22" s="181"/>
      <c r="J22" s="181"/>
      <c r="K22" s="182"/>
      <c r="L22" s="177"/>
      <c r="M22" s="182"/>
      <c r="N22" s="177"/>
      <c r="O22" s="182"/>
      <c r="P22" s="177"/>
      <c r="R22" s="181"/>
      <c r="S22" s="183"/>
      <c r="T22" s="183"/>
      <c r="U22" s="177"/>
      <c r="V22" s="183"/>
      <c r="W22" s="177"/>
    </row>
    <row r="23" spans="2:18" s="172" customFormat="1" ht="15">
      <c r="B23" s="184" t="s">
        <v>169</v>
      </c>
      <c r="J23" s="184" t="s">
        <v>169</v>
      </c>
      <c r="R23" s="184" t="s">
        <v>169</v>
      </c>
    </row>
    <row r="24" spans="2:18" s="172" customFormat="1" ht="15">
      <c r="B24" s="119" t="s">
        <v>121</v>
      </c>
      <c r="J24" s="119" t="s">
        <v>121</v>
      </c>
      <c r="R24" s="119" t="s">
        <v>121</v>
      </c>
    </row>
    <row r="25" s="172" customFormat="1" ht="15"/>
    <row r="26" ht="18">
      <c r="W26" s="172"/>
    </row>
    <row r="27" s="102" customFormat="1" ht="18"/>
    <row r="28" s="102" customFormat="1" ht="18"/>
    <row r="29" s="102" customFormat="1" ht="18"/>
    <row r="30" s="102" customFormat="1" ht="18"/>
    <row r="31" s="102" customFormat="1" ht="18"/>
    <row r="32" s="102" customFormat="1" ht="18"/>
    <row r="33" s="102" customFormat="1" ht="18"/>
    <row r="34" s="102" customFormat="1" ht="18"/>
    <row r="35" s="102" customFormat="1" ht="18"/>
    <row r="36" s="102" customFormat="1" ht="18"/>
    <row r="37" s="102" customFormat="1" ht="18"/>
    <row r="38" s="102" customFormat="1" ht="18"/>
    <row r="39" s="102" customFormat="1" ht="18"/>
    <row r="40" s="102" customFormat="1" ht="18"/>
    <row r="41" spans="2:23" ht="18">
      <c r="B41" s="181"/>
      <c r="C41" s="183"/>
      <c r="D41" s="177"/>
      <c r="E41" s="183"/>
      <c r="F41" s="177"/>
      <c r="G41" s="183"/>
      <c r="H41" s="177"/>
      <c r="I41" s="172"/>
      <c r="J41" s="181"/>
      <c r="K41" s="185"/>
      <c r="L41" s="177"/>
      <c r="M41" s="185"/>
      <c r="N41" s="177"/>
      <c r="O41" s="185"/>
      <c r="P41" s="177"/>
      <c r="Q41" s="172"/>
      <c r="R41" s="181"/>
      <c r="S41" s="181"/>
      <c r="T41" s="181"/>
      <c r="U41" s="177"/>
      <c r="V41" s="181"/>
      <c r="W41" s="177"/>
    </row>
    <row r="42" spans="2:23" ht="18">
      <c r="B42" s="181"/>
      <c r="C42" s="183"/>
      <c r="D42" s="177"/>
      <c r="E42" s="183"/>
      <c r="F42" s="177"/>
      <c r="G42" s="183"/>
      <c r="H42" s="177"/>
      <c r="I42" s="172"/>
      <c r="J42" s="181"/>
      <c r="K42" s="185"/>
      <c r="L42" s="177"/>
      <c r="M42" s="185"/>
      <c r="N42" s="177"/>
      <c r="O42" s="185"/>
      <c r="P42" s="177"/>
      <c r="Q42" s="172"/>
      <c r="R42" s="181"/>
      <c r="S42" s="181"/>
      <c r="T42" s="181"/>
      <c r="U42" s="177"/>
      <c r="V42" s="181"/>
      <c r="W42" s="177"/>
    </row>
    <row r="43" spans="2:23" ht="18">
      <c r="B43" s="181"/>
      <c r="C43" s="183"/>
      <c r="D43" s="177"/>
      <c r="E43" s="183"/>
      <c r="F43" s="177"/>
      <c r="G43" s="183"/>
      <c r="H43" s="177"/>
      <c r="I43" s="172"/>
      <c r="J43" s="181"/>
      <c r="K43" s="185"/>
      <c r="L43" s="177"/>
      <c r="M43" s="185"/>
      <c r="N43" s="177"/>
      <c r="O43" s="185"/>
      <c r="P43" s="177"/>
      <c r="Q43" s="172"/>
      <c r="R43" s="181"/>
      <c r="S43" s="181"/>
      <c r="T43" s="181"/>
      <c r="U43" s="177"/>
      <c r="V43" s="181"/>
      <c r="W43" s="177"/>
    </row>
    <row r="44" spans="2:23" ht="18">
      <c r="B44" s="181"/>
      <c r="C44" s="183"/>
      <c r="D44" s="177"/>
      <c r="E44" s="183"/>
      <c r="F44" s="177"/>
      <c r="G44" s="183"/>
      <c r="H44" s="177"/>
      <c r="I44" s="172"/>
      <c r="J44" s="181"/>
      <c r="K44" s="185"/>
      <c r="L44" s="177"/>
      <c r="M44" s="185"/>
      <c r="N44" s="177"/>
      <c r="O44" s="185"/>
      <c r="P44" s="177"/>
      <c r="Q44" s="172"/>
      <c r="R44" s="181"/>
      <c r="S44" s="181"/>
      <c r="T44" s="181"/>
      <c r="U44" s="177"/>
      <c r="V44" s="181"/>
      <c r="W44" s="177"/>
    </row>
    <row r="45" spans="2:23" ht="18">
      <c r="B45" s="181"/>
      <c r="C45" s="183"/>
      <c r="D45" s="177"/>
      <c r="E45" s="183"/>
      <c r="F45" s="177"/>
      <c r="G45" s="183"/>
      <c r="H45" s="177"/>
      <c r="I45" s="172"/>
      <c r="J45" s="181"/>
      <c r="K45" s="185"/>
      <c r="L45" s="177"/>
      <c r="M45" s="185"/>
      <c r="N45" s="177"/>
      <c r="O45" s="185"/>
      <c r="P45" s="177"/>
      <c r="Q45" s="172"/>
      <c r="R45" s="181"/>
      <c r="S45" s="181"/>
      <c r="T45" s="181"/>
      <c r="U45" s="177"/>
      <c r="V45" s="181"/>
      <c r="W45" s="177"/>
    </row>
    <row r="46" spans="2:23" ht="18">
      <c r="B46" s="181"/>
      <c r="C46" s="183"/>
      <c r="D46" s="177"/>
      <c r="E46" s="183"/>
      <c r="F46" s="177"/>
      <c r="G46" s="183"/>
      <c r="H46" s="177"/>
      <c r="I46" s="172"/>
      <c r="J46" s="181"/>
      <c r="K46" s="185"/>
      <c r="L46" s="177"/>
      <c r="M46" s="185"/>
      <c r="N46" s="177"/>
      <c r="O46" s="185"/>
      <c r="P46" s="177"/>
      <c r="Q46" s="172"/>
      <c r="R46" s="181"/>
      <c r="S46" s="181"/>
      <c r="T46" s="181"/>
      <c r="U46" s="177"/>
      <c r="V46" s="181"/>
      <c r="W46" s="177"/>
    </row>
    <row r="47" spans="2:23" ht="18">
      <c r="B47" s="181"/>
      <c r="C47" s="183"/>
      <c r="D47" s="177"/>
      <c r="E47" s="183"/>
      <c r="F47" s="177"/>
      <c r="G47" s="183"/>
      <c r="H47" s="177"/>
      <c r="I47" s="172"/>
      <c r="J47" s="181"/>
      <c r="K47" s="185"/>
      <c r="L47" s="177"/>
      <c r="M47" s="185"/>
      <c r="N47" s="177"/>
      <c r="O47" s="185"/>
      <c r="P47" s="177"/>
      <c r="Q47" s="172"/>
      <c r="R47" s="181"/>
      <c r="S47" s="181"/>
      <c r="T47" s="181"/>
      <c r="U47" s="177"/>
      <c r="V47" s="181"/>
      <c r="W47" s="177"/>
    </row>
    <row r="48" spans="2:23" ht="18">
      <c r="B48" s="181"/>
      <c r="C48" s="181"/>
      <c r="D48" s="181"/>
      <c r="E48" s="181"/>
      <c r="F48" s="181"/>
      <c r="G48" s="181"/>
      <c r="H48" s="181"/>
      <c r="I48" s="172"/>
      <c r="J48" s="181"/>
      <c r="K48" s="172"/>
      <c r="L48" s="181"/>
      <c r="M48" s="172"/>
      <c r="N48" s="181"/>
      <c r="O48" s="172"/>
      <c r="P48" s="181"/>
      <c r="Q48" s="172"/>
      <c r="R48" s="181"/>
      <c r="S48" s="181"/>
      <c r="T48" s="181"/>
      <c r="U48" s="181"/>
      <c r="V48" s="181"/>
      <c r="W48" s="181"/>
    </row>
    <row r="49" spans="2:23" ht="18">
      <c r="B49" s="186"/>
      <c r="C49" s="181"/>
      <c r="D49" s="181"/>
      <c r="E49" s="181"/>
      <c r="F49" s="181"/>
      <c r="G49" s="181"/>
      <c r="H49" s="181"/>
      <c r="I49" s="172"/>
      <c r="J49" s="181"/>
      <c r="K49" s="172"/>
      <c r="L49" s="181"/>
      <c r="M49" s="172"/>
      <c r="N49" s="181"/>
      <c r="O49" s="172"/>
      <c r="P49" s="181"/>
      <c r="Q49" s="172"/>
      <c r="R49" s="181"/>
      <c r="S49" s="181"/>
      <c r="T49" s="181"/>
      <c r="U49" s="181"/>
      <c r="V49" s="181"/>
      <c r="W49" s="181"/>
    </row>
    <row r="50" spans="2:23" ht="18">
      <c r="B50" s="186"/>
      <c r="C50" s="181"/>
      <c r="D50" s="181"/>
      <c r="E50" s="181"/>
      <c r="F50" s="181"/>
      <c r="G50" s="181"/>
      <c r="H50" s="181"/>
      <c r="I50" s="172"/>
      <c r="J50" s="181"/>
      <c r="K50" s="172"/>
      <c r="L50" s="181"/>
      <c r="M50" s="172"/>
      <c r="N50" s="181"/>
      <c r="O50" s="172"/>
      <c r="P50" s="181"/>
      <c r="Q50" s="172"/>
      <c r="R50" s="181"/>
      <c r="S50" s="181"/>
      <c r="T50" s="181"/>
      <c r="U50" s="181"/>
      <c r="V50" s="181"/>
      <c r="W50" s="181"/>
    </row>
    <row r="51" s="102" customFormat="1" ht="18"/>
    <row r="52" s="102" customFormat="1" ht="18"/>
  </sheetData>
  <sheetProtection/>
  <mergeCells count="15">
    <mergeCell ref="B5:H5"/>
    <mergeCell ref="J5:P5"/>
    <mergeCell ref="R5:W6"/>
    <mergeCell ref="C6:D6"/>
    <mergeCell ref="E6:F6"/>
    <mergeCell ref="G6:H6"/>
    <mergeCell ref="K6:L6"/>
    <mergeCell ref="M6:N6"/>
    <mergeCell ref="O6:P6"/>
    <mergeCell ref="B3:H3"/>
    <mergeCell ref="J3:P3"/>
    <mergeCell ref="R3:W3"/>
    <mergeCell ref="B4:H4"/>
    <mergeCell ref="J4:P4"/>
    <mergeCell ref="R4:W4"/>
  </mergeCells>
  <printOptions/>
  <pageMargins left="0.7086614173228347" right="0.17" top="0.7480314960629921" bottom="0.7480314960629921" header="0.31496062992125984" footer="0.31496062992125984"/>
  <pageSetup fitToHeight="1" fitToWidth="1" horizontalDpi="600" verticalDpi="600" orientation="landscape" scale="47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showGridLines="0" zoomScale="89" zoomScaleNormal="89" zoomScalePageLayoutView="0" workbookViewId="0" topLeftCell="A1">
      <selection activeCell="H37" sqref="H37"/>
    </sheetView>
  </sheetViews>
  <sheetFormatPr defaultColWidth="11.421875" defaultRowHeight="15"/>
  <cols>
    <col min="1" max="2" width="11.421875" style="156" customWidth="1"/>
    <col min="3" max="9" width="13.8515625" style="156" customWidth="1"/>
    <col min="10" max="11" width="13.57421875" style="156" customWidth="1"/>
    <col min="12" max="15" width="11.421875" style="156" customWidth="1"/>
    <col min="16" max="16" width="10.140625" style="156" customWidth="1"/>
    <col min="17" max="18" width="13.57421875" style="156" customWidth="1"/>
    <col min="19" max="20" width="11.421875" style="156" customWidth="1"/>
    <col min="21" max="21" width="15.7109375" style="156" customWidth="1"/>
    <col min="22" max="22" width="12.57421875" style="156" bestFit="1" customWidth="1"/>
    <col min="23" max="16384" width="11.421875" style="156" customWidth="1"/>
  </cols>
  <sheetData>
    <row r="1" spans="1:2" ht="15">
      <c r="A1" s="9"/>
      <c r="B1" s="149"/>
    </row>
    <row r="2" spans="1:2" ht="12.75">
      <c r="A2" s="157"/>
      <c r="B2" s="149"/>
    </row>
    <row r="3" spans="2:21" ht="15" customHeight="1">
      <c r="B3" s="414" t="s">
        <v>344</v>
      </c>
      <c r="C3" s="414"/>
      <c r="D3" s="414"/>
      <c r="E3" s="414"/>
      <c r="F3" s="414"/>
      <c r="G3" s="414"/>
      <c r="H3" s="158"/>
      <c r="I3" s="414" t="s">
        <v>343</v>
      </c>
      <c r="J3" s="414"/>
      <c r="K3" s="414"/>
      <c r="L3" s="414"/>
      <c r="M3" s="414"/>
      <c r="N3" s="414"/>
      <c r="P3" s="414" t="s">
        <v>342</v>
      </c>
      <c r="Q3" s="414"/>
      <c r="R3" s="414"/>
      <c r="S3" s="414"/>
      <c r="T3" s="414"/>
      <c r="U3" s="414"/>
    </row>
    <row r="4" spans="2:21" ht="15" customHeight="1">
      <c r="B4" s="414" t="s">
        <v>16</v>
      </c>
      <c r="C4" s="414"/>
      <c r="D4" s="414"/>
      <c r="E4" s="414"/>
      <c r="F4" s="414"/>
      <c r="G4" s="414"/>
      <c r="H4" s="158"/>
      <c r="I4" s="414" t="s">
        <v>16</v>
      </c>
      <c r="J4" s="414"/>
      <c r="K4" s="414"/>
      <c r="L4" s="414"/>
      <c r="M4" s="414"/>
      <c r="N4" s="414"/>
      <c r="P4" s="414" t="s">
        <v>16</v>
      </c>
      <c r="Q4" s="414"/>
      <c r="R4" s="414"/>
      <c r="S4" s="414"/>
      <c r="T4" s="414"/>
      <c r="U4" s="414"/>
    </row>
    <row r="5" spans="2:21" ht="30">
      <c r="B5" s="170" t="s">
        <v>178</v>
      </c>
      <c r="C5" s="169" t="s">
        <v>110</v>
      </c>
      <c r="D5" s="169" t="s">
        <v>239</v>
      </c>
      <c r="E5" s="169" t="s">
        <v>234</v>
      </c>
      <c r="F5" s="169" t="s">
        <v>237</v>
      </c>
      <c r="G5" s="169" t="s">
        <v>53</v>
      </c>
      <c r="H5" s="159"/>
      <c r="I5" s="170" t="s">
        <v>178</v>
      </c>
      <c r="J5" s="169" t="s">
        <v>110</v>
      </c>
      <c r="K5" s="169" t="s">
        <v>239</v>
      </c>
      <c r="L5" s="169" t="s">
        <v>234</v>
      </c>
      <c r="M5" s="169" t="s">
        <v>237</v>
      </c>
      <c r="N5" s="169" t="s">
        <v>53</v>
      </c>
      <c r="P5" s="170" t="s">
        <v>178</v>
      </c>
      <c r="Q5" s="169" t="s">
        <v>346</v>
      </c>
      <c r="R5" s="169" t="s">
        <v>110</v>
      </c>
      <c r="S5" s="169" t="s">
        <v>238</v>
      </c>
      <c r="T5" s="169" t="s">
        <v>340</v>
      </c>
      <c r="U5" s="169" t="s">
        <v>341</v>
      </c>
    </row>
    <row r="6" spans="2:16" ht="15">
      <c r="B6" s="158">
        <v>1990</v>
      </c>
      <c r="C6" s="160">
        <f aca="true" t="shared" si="0" ref="C6:C32">SUM(D6:G6)</f>
        <v>80545.34700000001</v>
      </c>
      <c r="D6" s="161">
        <v>32972.12</v>
      </c>
      <c r="E6" s="161">
        <v>26635.576</v>
      </c>
      <c r="F6" s="161">
        <v>11202.762</v>
      </c>
      <c r="G6" s="161">
        <v>9734.88900000001</v>
      </c>
      <c r="H6" s="161"/>
      <c r="I6" s="161"/>
      <c r="J6" s="108"/>
      <c r="K6" s="108"/>
      <c r="L6" s="108"/>
      <c r="M6" s="108"/>
      <c r="N6" s="108"/>
      <c r="P6" s="162"/>
    </row>
    <row r="7" spans="2:16" ht="15">
      <c r="B7" s="158">
        <v>1991</v>
      </c>
      <c r="C7" s="160">
        <f t="shared" si="0"/>
        <v>103717.06</v>
      </c>
      <c r="D7" s="161">
        <v>42990.452</v>
      </c>
      <c r="E7" s="161">
        <v>32532.6</v>
      </c>
      <c r="F7" s="161">
        <v>12875.912</v>
      </c>
      <c r="G7" s="161">
        <v>15318.096000000005</v>
      </c>
      <c r="H7" s="161"/>
      <c r="I7" s="161"/>
      <c r="J7" s="108"/>
      <c r="K7" s="108"/>
      <c r="L7" s="108"/>
      <c r="M7" s="108"/>
      <c r="N7" s="108"/>
      <c r="P7" s="162"/>
    </row>
    <row r="8" spans="2:16" ht="15">
      <c r="B8" s="158">
        <v>1992</v>
      </c>
      <c r="C8" s="160">
        <f t="shared" si="0"/>
        <v>126763.70000000001</v>
      </c>
      <c r="D8" s="161">
        <v>57944.7</v>
      </c>
      <c r="E8" s="161">
        <v>30451.65</v>
      </c>
      <c r="F8" s="161">
        <v>18189.8</v>
      </c>
      <c r="G8" s="161">
        <v>20177.550000000003</v>
      </c>
      <c r="H8" s="161"/>
      <c r="I8" s="161"/>
      <c r="J8" s="108"/>
      <c r="K8" s="108"/>
      <c r="L8" s="108"/>
      <c r="M8" s="108"/>
      <c r="N8" s="108"/>
      <c r="P8" s="162"/>
    </row>
    <row r="9" spans="2:16" ht="15">
      <c r="B9" s="158">
        <v>1993</v>
      </c>
      <c r="C9" s="160">
        <f t="shared" si="0"/>
        <v>143154.32300000003</v>
      </c>
      <c r="D9" s="161">
        <v>69220.8</v>
      </c>
      <c r="E9" s="161">
        <v>33124.688</v>
      </c>
      <c r="F9" s="161">
        <v>19317.217</v>
      </c>
      <c r="G9" s="161">
        <v>21491.618000000017</v>
      </c>
      <c r="H9" s="161"/>
      <c r="I9" s="161"/>
      <c r="J9" s="108"/>
      <c r="K9" s="108"/>
      <c r="L9" s="108"/>
      <c r="M9" s="108"/>
      <c r="N9" s="108"/>
      <c r="P9" s="162"/>
    </row>
    <row r="10" spans="2:16" ht="15">
      <c r="B10" s="158">
        <v>1994</v>
      </c>
      <c r="C10" s="160">
        <f t="shared" si="0"/>
        <v>160317.47100000002</v>
      </c>
      <c r="D10" s="161">
        <v>72900.41</v>
      </c>
      <c r="E10" s="161">
        <v>38536.931</v>
      </c>
      <c r="F10" s="161">
        <v>27945.092</v>
      </c>
      <c r="G10" s="161">
        <v>20935.03800000003</v>
      </c>
      <c r="H10" s="161"/>
      <c r="I10" s="161"/>
      <c r="J10" s="108"/>
      <c r="K10" s="108"/>
      <c r="L10" s="108"/>
      <c r="M10" s="108"/>
      <c r="N10" s="108"/>
      <c r="P10" s="162"/>
    </row>
    <row r="11" spans="2:16" ht="15">
      <c r="B11" s="158">
        <v>1995</v>
      </c>
      <c r="C11" s="160">
        <f t="shared" si="0"/>
        <v>170305.668</v>
      </c>
      <c r="D11" s="161">
        <v>73705.443</v>
      </c>
      <c r="E11" s="161">
        <v>51785.087</v>
      </c>
      <c r="F11" s="161">
        <v>24709.971</v>
      </c>
      <c r="G11" s="161">
        <v>20105.167000000016</v>
      </c>
      <c r="H11" s="161"/>
      <c r="I11" s="161"/>
      <c r="J11" s="108"/>
      <c r="K11" s="108"/>
      <c r="L11" s="108"/>
      <c r="M11" s="108"/>
      <c r="N11" s="108"/>
      <c r="P11" s="162"/>
    </row>
    <row r="12" spans="2:16" ht="15">
      <c r="B12" s="158">
        <v>1996</v>
      </c>
      <c r="C12" s="160">
        <f t="shared" si="0"/>
        <v>226006.204</v>
      </c>
      <c r="D12" s="161">
        <v>97161.996</v>
      </c>
      <c r="E12" s="161">
        <v>72109.605</v>
      </c>
      <c r="F12" s="161">
        <v>29695.233</v>
      </c>
      <c r="G12" s="161">
        <v>27039.369999999995</v>
      </c>
      <c r="H12" s="161"/>
      <c r="I12" s="161"/>
      <c r="J12" s="108"/>
      <c r="K12" s="108"/>
      <c r="L12" s="108"/>
      <c r="M12" s="108"/>
      <c r="N12" s="108"/>
      <c r="P12" s="162"/>
    </row>
    <row r="13" spans="2:16" ht="15">
      <c r="B13" s="158">
        <v>1997</v>
      </c>
      <c r="C13" s="160">
        <f t="shared" si="0"/>
        <v>312115.32999999996</v>
      </c>
      <c r="D13" s="161">
        <v>135100.709</v>
      </c>
      <c r="E13" s="161">
        <v>97741.586</v>
      </c>
      <c r="F13" s="161">
        <v>45351.139</v>
      </c>
      <c r="G13" s="161">
        <v>33921.89599999995</v>
      </c>
      <c r="H13" s="161"/>
      <c r="I13" s="161"/>
      <c r="J13" s="108"/>
      <c r="K13" s="108"/>
      <c r="L13" s="108"/>
      <c r="M13" s="108"/>
      <c r="N13" s="108"/>
      <c r="P13" s="162"/>
    </row>
    <row r="14" spans="2:16" ht="15">
      <c r="B14" s="158">
        <v>1998</v>
      </c>
      <c r="C14" s="160">
        <f t="shared" si="0"/>
        <v>404225.2029999999</v>
      </c>
      <c r="D14" s="161">
        <v>169476.374</v>
      </c>
      <c r="E14" s="161">
        <v>119871.302</v>
      </c>
      <c r="F14" s="161">
        <v>76598.29</v>
      </c>
      <c r="G14" s="161">
        <v>38279.236999999965</v>
      </c>
      <c r="H14" s="161"/>
      <c r="I14" s="161"/>
      <c r="J14" s="108"/>
      <c r="K14" s="108"/>
      <c r="L14" s="108"/>
      <c r="M14" s="108"/>
      <c r="N14" s="108"/>
      <c r="P14" s="162"/>
    </row>
    <row r="15" spans="2:16" ht="15">
      <c r="B15" s="158">
        <v>1999</v>
      </c>
      <c r="C15" s="160">
        <f t="shared" si="0"/>
        <v>521682.40599999996</v>
      </c>
      <c r="D15" s="161">
        <v>216123.404</v>
      </c>
      <c r="E15" s="161">
        <v>151183.503</v>
      </c>
      <c r="F15" s="161">
        <v>106703.716</v>
      </c>
      <c r="G15" s="161">
        <v>47671.78299999994</v>
      </c>
      <c r="H15" s="161"/>
      <c r="I15" s="161"/>
      <c r="J15" s="108"/>
      <c r="K15" s="108"/>
      <c r="L15" s="108"/>
      <c r="M15" s="108"/>
      <c r="N15" s="108"/>
      <c r="P15" s="162"/>
    </row>
    <row r="16" spans="2:16" ht="15">
      <c r="B16" s="158">
        <v>2000</v>
      </c>
      <c r="C16" s="160">
        <f t="shared" si="0"/>
        <v>581703.417</v>
      </c>
      <c r="D16" s="161">
        <v>258754.21000000002</v>
      </c>
      <c r="E16" s="161">
        <v>189605.99699999997</v>
      </c>
      <c r="F16" s="161">
        <v>81544.10399999999</v>
      </c>
      <c r="G16" s="161">
        <v>51799.105999999985</v>
      </c>
      <c r="H16" s="161"/>
      <c r="I16" s="161"/>
      <c r="J16" s="108"/>
      <c r="K16" s="108"/>
      <c r="L16" s="108"/>
      <c r="M16" s="108"/>
      <c r="N16" s="108"/>
      <c r="P16" s="162"/>
    </row>
    <row r="17" spans="2:17" ht="15">
      <c r="B17" s="158">
        <v>2001</v>
      </c>
      <c r="C17" s="160">
        <f t="shared" si="0"/>
        <v>654870.3339999999</v>
      </c>
      <c r="D17" s="161">
        <v>285523.14</v>
      </c>
      <c r="E17" s="161">
        <v>208408.09800000003</v>
      </c>
      <c r="F17" s="161">
        <v>110688.84199999998</v>
      </c>
      <c r="G17" s="161">
        <v>50250.25399999999</v>
      </c>
      <c r="H17" s="161"/>
      <c r="I17" s="163">
        <v>2001</v>
      </c>
      <c r="J17" s="161">
        <f>SUM(K17:N17)</f>
        <v>665997.8999999999</v>
      </c>
      <c r="K17" s="160">
        <v>283823.4</v>
      </c>
      <c r="L17" s="160">
        <v>207236.5</v>
      </c>
      <c r="M17" s="160">
        <v>119999.29999999999</v>
      </c>
      <c r="N17" s="160">
        <v>54938.699999999895</v>
      </c>
      <c r="P17" s="158"/>
      <c r="Q17" s="162"/>
    </row>
    <row r="18" spans="2:17" ht="15">
      <c r="B18" s="158">
        <v>2002</v>
      </c>
      <c r="C18" s="160">
        <f t="shared" si="0"/>
        <v>728283.7740000001</v>
      </c>
      <c r="D18" s="161">
        <v>318380.336</v>
      </c>
      <c r="E18" s="161">
        <v>218441.65</v>
      </c>
      <c r="F18" s="161">
        <v>136257.219</v>
      </c>
      <c r="G18" s="161">
        <v>55204.569</v>
      </c>
      <c r="H18" s="161"/>
      <c r="I18" s="163">
        <v>2002</v>
      </c>
      <c r="J18" s="161">
        <f aca="true" t="shared" si="1" ref="J18:J33">SUM(K18:N18)</f>
        <v>806200</v>
      </c>
      <c r="K18" s="160">
        <v>367734.5</v>
      </c>
      <c r="L18" s="160">
        <v>223738.1</v>
      </c>
      <c r="M18" s="160">
        <v>155075.1</v>
      </c>
      <c r="N18" s="160">
        <v>59652.29999999999</v>
      </c>
      <c r="P18" s="158"/>
      <c r="Q18" s="162"/>
    </row>
    <row r="19" spans="2:17" ht="15">
      <c r="B19" s="158">
        <v>2003</v>
      </c>
      <c r="C19" s="160">
        <f t="shared" si="0"/>
        <v>768045.3270000002</v>
      </c>
      <c r="D19" s="161">
        <v>337015.451</v>
      </c>
      <c r="E19" s="161">
        <v>254433.41400000008</v>
      </c>
      <c r="F19" s="161">
        <v>117758.199</v>
      </c>
      <c r="G19" s="161">
        <v>58838.26299999999</v>
      </c>
      <c r="H19" s="161"/>
      <c r="I19" s="163">
        <v>2003</v>
      </c>
      <c r="J19" s="161">
        <f t="shared" si="1"/>
        <v>790309.5</v>
      </c>
      <c r="K19" s="160">
        <v>364447.3</v>
      </c>
      <c r="L19" s="160">
        <v>225154.3</v>
      </c>
      <c r="M19" s="160">
        <v>148412.2</v>
      </c>
      <c r="N19" s="160">
        <v>52295.70000000001</v>
      </c>
      <c r="P19" s="158"/>
      <c r="Q19" s="162"/>
    </row>
    <row r="20" spans="2:21" ht="15">
      <c r="B20" s="158">
        <v>2004</v>
      </c>
      <c r="C20" s="160">
        <f t="shared" si="0"/>
        <v>769385.789</v>
      </c>
      <c r="D20" s="161">
        <v>345217.551</v>
      </c>
      <c r="E20" s="161">
        <v>285022.73600000003</v>
      </c>
      <c r="F20" s="161">
        <v>85245.002</v>
      </c>
      <c r="G20" s="161">
        <v>53900.49999999999</v>
      </c>
      <c r="H20" s="161"/>
      <c r="I20" s="163">
        <v>2004</v>
      </c>
      <c r="J20" s="161">
        <f t="shared" si="1"/>
        <v>821247.3</v>
      </c>
      <c r="K20" s="160">
        <v>361533.7</v>
      </c>
      <c r="L20" s="160">
        <v>271614.9</v>
      </c>
      <c r="M20" s="160">
        <v>137803</v>
      </c>
      <c r="N20" s="160">
        <v>50295.70000000001</v>
      </c>
      <c r="P20" s="158">
        <v>2004</v>
      </c>
      <c r="Q20" s="162">
        <f aca="true" t="shared" si="2" ref="Q20:Q34">R20-S20-T20-U20</f>
        <v>752025.285</v>
      </c>
      <c r="R20" s="162">
        <v>769385.789</v>
      </c>
      <c r="S20" s="162">
        <v>5086.617000000001</v>
      </c>
      <c r="T20" s="162">
        <v>13007.767999999998</v>
      </c>
      <c r="U20" s="162">
        <v>-733.881</v>
      </c>
    </row>
    <row r="21" spans="2:21" ht="15">
      <c r="B21" s="158">
        <v>2005</v>
      </c>
      <c r="C21" s="160">
        <f t="shared" si="0"/>
        <v>810510.933</v>
      </c>
      <c r="D21" s="161">
        <v>384521.84</v>
      </c>
      <c r="E21" s="161">
        <v>318431.99899999995</v>
      </c>
      <c r="F21" s="161">
        <v>49627.12999999999</v>
      </c>
      <c r="G21" s="161">
        <v>57929.964</v>
      </c>
      <c r="H21" s="161"/>
      <c r="I21" s="163">
        <v>2005</v>
      </c>
      <c r="J21" s="161">
        <f t="shared" si="1"/>
        <v>864949.3999999999</v>
      </c>
      <c r="K21" s="161">
        <v>388075.6</v>
      </c>
      <c r="L21" s="161">
        <v>313739.9</v>
      </c>
      <c r="M21" s="161">
        <v>110805.90000000001</v>
      </c>
      <c r="N21" s="160">
        <v>52327.9999999999</v>
      </c>
      <c r="P21" s="158">
        <v>2005</v>
      </c>
      <c r="Q21" s="162">
        <f t="shared" si="2"/>
        <v>788017.9800000001</v>
      </c>
      <c r="R21" s="162">
        <v>810510.9330000001</v>
      </c>
      <c r="S21" s="162">
        <v>5658.61</v>
      </c>
      <c r="T21" s="162">
        <v>14516.443000000001</v>
      </c>
      <c r="U21" s="162">
        <v>2317.9</v>
      </c>
    </row>
    <row r="22" spans="2:21" ht="15">
      <c r="B22" s="158">
        <v>2006</v>
      </c>
      <c r="C22" s="160">
        <f t="shared" si="0"/>
        <v>890078.1529999999</v>
      </c>
      <c r="D22" s="161">
        <v>448099.8359999999</v>
      </c>
      <c r="E22" s="161">
        <v>380576.12400000007</v>
      </c>
      <c r="F22" s="161">
        <v>-5241.527999999999</v>
      </c>
      <c r="G22" s="161">
        <v>66643.72099999999</v>
      </c>
      <c r="H22" s="161"/>
      <c r="I22" s="163">
        <v>2006</v>
      </c>
      <c r="J22" s="161">
        <f t="shared" si="1"/>
        <v>887794.1000000001</v>
      </c>
      <c r="K22" s="161">
        <v>388336</v>
      </c>
      <c r="L22" s="161">
        <v>335746.80000000005</v>
      </c>
      <c r="M22" s="161">
        <v>56158.899999999994</v>
      </c>
      <c r="N22" s="160">
        <v>107552.40000000005</v>
      </c>
      <c r="P22" s="158">
        <v>2006</v>
      </c>
      <c r="Q22" s="162">
        <f t="shared" si="2"/>
        <v>865643.96</v>
      </c>
      <c r="R22" s="162">
        <v>890078.1529999999</v>
      </c>
      <c r="S22" s="162">
        <v>5135.737</v>
      </c>
      <c r="T22" s="162">
        <v>17689.191</v>
      </c>
      <c r="U22" s="162">
        <v>1609.2650000000003</v>
      </c>
    </row>
    <row r="23" spans="2:21" ht="15">
      <c r="B23" s="158">
        <v>2007</v>
      </c>
      <c r="C23" s="160">
        <f t="shared" si="0"/>
        <v>1002670.0310000001</v>
      </c>
      <c r="D23" s="161">
        <v>527183.6359999999</v>
      </c>
      <c r="E23" s="161">
        <v>409012.492</v>
      </c>
      <c r="F23" s="161">
        <v>-6791.838000000001</v>
      </c>
      <c r="G23" s="161">
        <v>73265.741</v>
      </c>
      <c r="H23" s="161"/>
      <c r="I23" s="163">
        <v>2007</v>
      </c>
      <c r="J23" s="161">
        <f t="shared" si="1"/>
        <v>1005314.2999999999</v>
      </c>
      <c r="K23" s="161">
        <v>452140.4</v>
      </c>
      <c r="L23" s="161">
        <v>428710.7</v>
      </c>
      <c r="M23" s="161">
        <v>59995.50000000001</v>
      </c>
      <c r="N23" s="160">
        <v>64467.69999999989</v>
      </c>
      <c r="P23" s="158">
        <v>2007</v>
      </c>
      <c r="Q23" s="162">
        <f t="shared" si="2"/>
        <v>974220.438</v>
      </c>
      <c r="R23" s="162">
        <v>1002670.0310000001</v>
      </c>
      <c r="S23" s="162">
        <v>5476.243</v>
      </c>
      <c r="T23" s="162">
        <v>19234.962000000003</v>
      </c>
      <c r="U23" s="162">
        <v>3738.3880000000004</v>
      </c>
    </row>
    <row r="24" spans="2:21" ht="15">
      <c r="B24" s="158">
        <v>2008</v>
      </c>
      <c r="C24" s="160">
        <f t="shared" si="0"/>
        <v>994552.2960000001</v>
      </c>
      <c r="D24" s="161">
        <v>562222.306</v>
      </c>
      <c r="E24" s="161">
        <v>457248.31500000006</v>
      </c>
      <c r="F24" s="161">
        <v>-168325.183</v>
      </c>
      <c r="G24" s="161">
        <v>143406.85800000004</v>
      </c>
      <c r="H24" s="161"/>
      <c r="I24" s="163">
        <v>2008</v>
      </c>
      <c r="J24" s="161">
        <f t="shared" si="1"/>
        <v>1225884.4700000002</v>
      </c>
      <c r="K24" s="161">
        <v>580983.8</v>
      </c>
      <c r="L24" s="161">
        <v>448359.89999999997</v>
      </c>
      <c r="M24" s="161">
        <v>56822.7</v>
      </c>
      <c r="N24" s="160">
        <v>139718.07000000018</v>
      </c>
      <c r="P24" s="158">
        <v>2008</v>
      </c>
      <c r="Q24" s="162">
        <f t="shared" si="2"/>
        <v>965017.639</v>
      </c>
      <c r="R24" s="162">
        <v>994552.296</v>
      </c>
      <c r="S24" s="162">
        <v>5071.248</v>
      </c>
      <c r="T24" s="162">
        <v>20022.651</v>
      </c>
      <c r="U24" s="162">
        <v>4440.758000000001</v>
      </c>
    </row>
    <row r="25" spans="2:21" ht="15">
      <c r="B25" s="158">
        <v>2009</v>
      </c>
      <c r="C25" s="160">
        <f t="shared" si="0"/>
        <v>1129552.549</v>
      </c>
      <c r="D25" s="161">
        <v>534190.563</v>
      </c>
      <c r="E25" s="161">
        <v>407795.12500000006</v>
      </c>
      <c r="F25" s="161">
        <v>50567.424000000006</v>
      </c>
      <c r="G25" s="161">
        <v>136999.437</v>
      </c>
      <c r="H25" s="161"/>
      <c r="I25" s="163">
        <v>2009</v>
      </c>
      <c r="J25" s="161">
        <f t="shared" si="1"/>
        <v>1161270.2999999998</v>
      </c>
      <c r="K25" s="161">
        <v>596053.9</v>
      </c>
      <c r="L25" s="161">
        <v>490513.7</v>
      </c>
      <c r="M25" s="161">
        <v>-59627.50000000001</v>
      </c>
      <c r="N25" s="160">
        <v>134330.19999999978</v>
      </c>
      <c r="P25" s="158">
        <v>2009</v>
      </c>
      <c r="Q25" s="162">
        <f t="shared" si="2"/>
        <v>1105072.8830000001</v>
      </c>
      <c r="R25" s="162">
        <v>1129552.5520000001</v>
      </c>
      <c r="S25" s="162">
        <v>4062.492</v>
      </c>
      <c r="T25" s="162">
        <v>19496.568999999992</v>
      </c>
      <c r="U25" s="162">
        <v>920.6080000000006</v>
      </c>
    </row>
    <row r="26" spans="2:21" ht="15">
      <c r="B26" s="158">
        <v>2010</v>
      </c>
      <c r="C26" s="160">
        <f t="shared" si="0"/>
        <v>1260425.0500000003</v>
      </c>
      <c r="D26" s="161">
        <v>626530.4130000002</v>
      </c>
      <c r="E26" s="161">
        <v>504509.262</v>
      </c>
      <c r="F26" s="161">
        <v>4463.832</v>
      </c>
      <c r="G26" s="161">
        <v>124921.543</v>
      </c>
      <c r="H26" s="161"/>
      <c r="I26" s="163">
        <v>2010</v>
      </c>
      <c r="J26" s="161">
        <f t="shared" si="1"/>
        <v>1310716.5</v>
      </c>
      <c r="K26" s="161">
        <v>640875.1000000001</v>
      </c>
      <c r="L26" s="161">
        <v>485554.9</v>
      </c>
      <c r="M26" s="161">
        <v>50057.6</v>
      </c>
      <c r="N26" s="160">
        <v>134228.89999999988</v>
      </c>
      <c r="P26" s="158">
        <v>2010</v>
      </c>
      <c r="Q26" s="162">
        <f>R26-S26-T26-U26</f>
        <v>1235362.044</v>
      </c>
      <c r="R26" s="162">
        <v>1260425.0459999999</v>
      </c>
      <c r="S26" s="162">
        <v>4670.794000000001</v>
      </c>
      <c r="T26" s="162">
        <v>18095.93</v>
      </c>
      <c r="U26" s="162">
        <v>2296.2779999999993</v>
      </c>
    </row>
    <row r="27" spans="2:21" ht="15">
      <c r="B27" s="158">
        <v>2011</v>
      </c>
      <c r="C27" s="160">
        <f t="shared" si="0"/>
        <v>1294054.1460000002</v>
      </c>
      <c r="D27" s="161">
        <v>720445.309</v>
      </c>
      <c r="E27" s="161">
        <v>537142.541</v>
      </c>
      <c r="F27" s="161">
        <v>-76433.505</v>
      </c>
      <c r="G27" s="161">
        <v>112899.80099999999</v>
      </c>
      <c r="H27" s="161"/>
      <c r="I27" s="163">
        <v>2011</v>
      </c>
      <c r="J27" s="161">
        <f t="shared" si="1"/>
        <v>1464358.9000000001</v>
      </c>
      <c r="K27" s="161">
        <v>688965.2000000001</v>
      </c>
      <c r="L27" s="161">
        <v>555677.1000000001</v>
      </c>
      <c r="M27" s="161">
        <v>69920.8</v>
      </c>
      <c r="N27" s="160">
        <v>149795.79999999976</v>
      </c>
      <c r="P27" s="158">
        <v>2011</v>
      </c>
      <c r="Q27" s="162">
        <f t="shared" si="2"/>
        <v>1270701.161</v>
      </c>
      <c r="R27" s="162">
        <v>1294054.1439999999</v>
      </c>
      <c r="S27" s="162">
        <v>5078.873</v>
      </c>
      <c r="T27" s="162">
        <v>15255.596000000003</v>
      </c>
      <c r="U27" s="162">
        <v>3018.514000000001</v>
      </c>
    </row>
    <row r="28" spans="2:21" ht="15">
      <c r="B28" s="158">
        <v>2012</v>
      </c>
      <c r="C28" s="160">
        <f t="shared" si="0"/>
        <v>1314439.586</v>
      </c>
      <c r="D28" s="161">
        <v>758912.456</v>
      </c>
      <c r="E28" s="161">
        <v>579987.467</v>
      </c>
      <c r="F28" s="161">
        <v>-130131.407</v>
      </c>
      <c r="G28" s="161">
        <v>105671.06999999999</v>
      </c>
      <c r="H28" s="161"/>
      <c r="I28" s="163">
        <v>2012</v>
      </c>
      <c r="J28" s="161">
        <f t="shared" si="1"/>
        <v>1467299.6</v>
      </c>
      <c r="K28" s="161">
        <v>747986.1000000001</v>
      </c>
      <c r="L28" s="161">
        <v>556234.1</v>
      </c>
      <c r="M28" s="161">
        <v>46022.2</v>
      </c>
      <c r="N28" s="160">
        <v>117057.20000000003</v>
      </c>
      <c r="P28" s="158">
        <v>2012</v>
      </c>
      <c r="Q28" s="162">
        <f t="shared" si="2"/>
        <v>1305717.5510630002</v>
      </c>
      <c r="R28" s="162">
        <v>1314439.59</v>
      </c>
      <c r="S28" s="162">
        <v>5869.524999999999</v>
      </c>
      <c r="T28" s="162">
        <v>2279.323937</v>
      </c>
      <c r="U28" s="162">
        <v>573.1899999999998</v>
      </c>
    </row>
    <row r="29" spans="2:21" ht="15">
      <c r="B29" s="158">
        <v>2013</v>
      </c>
      <c r="C29" s="160">
        <f t="shared" si="0"/>
        <v>1561751.5550000002</v>
      </c>
      <c r="D29" s="161">
        <v>905523.485</v>
      </c>
      <c r="E29" s="161">
        <v>556793.8910000001</v>
      </c>
      <c r="F29" s="161">
        <v>-7423.770999999999</v>
      </c>
      <c r="G29" s="161">
        <v>106857.95</v>
      </c>
      <c r="H29" s="161"/>
      <c r="I29" s="163">
        <v>2013</v>
      </c>
      <c r="J29" s="161">
        <f t="shared" si="1"/>
        <v>1605207.5</v>
      </c>
      <c r="K29" s="161">
        <v>818095.4</v>
      </c>
      <c r="L29" s="161">
        <v>622626</v>
      </c>
      <c r="M29" s="161">
        <v>52982.299999999996</v>
      </c>
      <c r="N29" s="164">
        <v>111503.79999999999</v>
      </c>
      <c r="P29" s="165">
        <v>2013</v>
      </c>
      <c r="Q29" s="162">
        <f t="shared" si="2"/>
        <v>1551266.897838</v>
      </c>
      <c r="R29" s="162">
        <v>1561751.5629999998</v>
      </c>
      <c r="S29" s="162">
        <v>6251.684</v>
      </c>
      <c r="T29" s="162">
        <v>1022.6221619999999</v>
      </c>
      <c r="U29" s="162">
        <v>3210.3589999999995</v>
      </c>
    </row>
    <row r="30" spans="2:21" ht="15">
      <c r="B30" s="158">
        <v>2014</v>
      </c>
      <c r="C30" s="160">
        <f t="shared" si="0"/>
        <v>1807813.7480000001</v>
      </c>
      <c r="D30" s="161">
        <v>985866.064</v>
      </c>
      <c r="E30" s="161">
        <v>667085.053</v>
      </c>
      <c r="F30" s="161">
        <v>111646.77099999998</v>
      </c>
      <c r="G30" s="161">
        <v>43215.859999999986</v>
      </c>
      <c r="H30" s="161"/>
      <c r="I30" s="163">
        <v>2014</v>
      </c>
      <c r="J30" s="161">
        <f t="shared" si="1"/>
        <v>1770163</v>
      </c>
      <c r="K30" s="161">
        <v>1006377</v>
      </c>
      <c r="L30" s="161">
        <v>609392.7</v>
      </c>
      <c r="M30" s="161">
        <v>134441.8</v>
      </c>
      <c r="N30" s="164">
        <v>19951.50000000006</v>
      </c>
      <c r="P30" s="165">
        <v>2014</v>
      </c>
      <c r="Q30" s="162">
        <f t="shared" si="2"/>
        <v>1796154.7137509997</v>
      </c>
      <c r="R30" s="162">
        <v>1807813.7519999999</v>
      </c>
      <c r="S30" s="162">
        <v>6426.986000000001</v>
      </c>
      <c r="T30" s="162">
        <v>563.3172490000001</v>
      </c>
      <c r="U30" s="162">
        <v>4668.735</v>
      </c>
    </row>
    <row r="31" spans="2:21" ht="15">
      <c r="B31" s="158">
        <v>2015</v>
      </c>
      <c r="C31" s="160">
        <f t="shared" si="0"/>
        <v>2366465.592</v>
      </c>
      <c r="D31" s="161">
        <v>1237593.183</v>
      </c>
      <c r="E31" s="161">
        <v>707212.835</v>
      </c>
      <c r="F31" s="161">
        <v>354293.5030000001</v>
      </c>
      <c r="G31" s="161">
        <v>67366.071</v>
      </c>
      <c r="H31" s="161"/>
      <c r="I31" s="163">
        <v>2015</v>
      </c>
      <c r="J31" s="161">
        <f t="shared" si="1"/>
        <v>1978980.6</v>
      </c>
      <c r="K31" s="161">
        <v>1059206.2000000002</v>
      </c>
      <c r="L31" s="161">
        <v>703848.5000000001</v>
      </c>
      <c r="M31" s="161">
        <v>159970.59999999998</v>
      </c>
      <c r="N31" s="164">
        <v>55955.299999999814</v>
      </c>
      <c r="P31" s="165">
        <v>2015</v>
      </c>
      <c r="Q31" s="162">
        <f t="shared" si="2"/>
        <v>2358645.74578</v>
      </c>
      <c r="R31" s="162">
        <v>2366465.5939999996</v>
      </c>
      <c r="S31" s="162">
        <v>7244.029999999999</v>
      </c>
      <c r="T31" s="162">
        <v>575.81822</v>
      </c>
      <c r="U31" s="162">
        <v>0</v>
      </c>
    </row>
    <row r="32" spans="2:21" ht="15">
      <c r="B32" s="158">
        <v>2016</v>
      </c>
      <c r="C32" s="160">
        <f t="shared" si="0"/>
        <v>2716219.1049999995</v>
      </c>
      <c r="D32" s="162">
        <v>1426015.4619999998</v>
      </c>
      <c r="E32" s="162">
        <v>791700.2449999999</v>
      </c>
      <c r="F32" s="162">
        <v>411389.61900000006</v>
      </c>
      <c r="G32" s="162">
        <v>87113.779</v>
      </c>
      <c r="H32" s="162"/>
      <c r="I32" s="158">
        <v>2016</v>
      </c>
      <c r="J32" s="161">
        <f t="shared" si="1"/>
        <v>2407716.6523999996</v>
      </c>
      <c r="K32" s="162">
        <v>1249299.4999999995</v>
      </c>
      <c r="L32" s="162">
        <v>741988.7</v>
      </c>
      <c r="M32" s="162">
        <v>348945.19999999995</v>
      </c>
      <c r="N32" s="166">
        <v>67483.25240000011</v>
      </c>
      <c r="P32" s="165">
        <v>2016</v>
      </c>
      <c r="Q32" s="162">
        <f t="shared" si="2"/>
        <v>2706881.499952</v>
      </c>
      <c r="R32" s="162">
        <v>2716219.1050000004</v>
      </c>
      <c r="S32" s="162">
        <v>9058.251</v>
      </c>
      <c r="T32" s="162">
        <v>279.35404800000003</v>
      </c>
      <c r="U32" s="167">
        <v>0</v>
      </c>
    </row>
    <row r="33" spans="2:21" ht="15">
      <c r="B33" s="158">
        <v>2017</v>
      </c>
      <c r="C33" s="160">
        <f>SUM(D33:G33)</f>
        <v>2849528.676</v>
      </c>
      <c r="D33" s="162">
        <v>1568237.4949999999</v>
      </c>
      <c r="E33" s="162">
        <v>816048.1140000001</v>
      </c>
      <c r="F33" s="162">
        <v>367834.278</v>
      </c>
      <c r="G33" s="162">
        <v>97408.78899999999</v>
      </c>
      <c r="H33" s="162"/>
      <c r="I33" s="163">
        <v>2017</v>
      </c>
      <c r="J33" s="161">
        <f t="shared" si="1"/>
        <v>2739366.8000000003</v>
      </c>
      <c r="K33" s="162">
        <v>1425802</v>
      </c>
      <c r="L33" s="162">
        <v>797653.9000000001</v>
      </c>
      <c r="M33" s="162">
        <v>433890.4</v>
      </c>
      <c r="N33" s="168">
        <v>82020.50000000012</v>
      </c>
      <c r="P33" s="165">
        <v>2017</v>
      </c>
      <c r="Q33" s="162">
        <f t="shared" si="2"/>
        <v>2838779.7931089997</v>
      </c>
      <c r="R33" s="166">
        <v>2849528.672</v>
      </c>
      <c r="S33" s="162">
        <v>10702.841</v>
      </c>
      <c r="T33" s="162">
        <v>46.037890999999995</v>
      </c>
      <c r="U33" s="167">
        <v>0</v>
      </c>
    </row>
    <row r="34" spans="2:21" ht="15">
      <c r="B34" s="158">
        <v>2018</v>
      </c>
      <c r="C34" s="160">
        <f>SUM(D34:G34)</f>
        <v>3062331.155</v>
      </c>
      <c r="D34" s="162">
        <v>1664553.0999999996</v>
      </c>
      <c r="E34" s="162">
        <v>922237.1370000001</v>
      </c>
      <c r="F34" s="162">
        <v>347435.4870000001</v>
      </c>
      <c r="G34" s="162">
        <v>128105.43100000001</v>
      </c>
      <c r="H34" s="162"/>
      <c r="I34" s="158">
        <v>2018</v>
      </c>
      <c r="J34" s="161">
        <f>SUM(K34:N34)</f>
        <v>2957469.8999999994</v>
      </c>
      <c r="K34" s="162">
        <v>1566186.8</v>
      </c>
      <c r="L34" s="162">
        <v>876936.1</v>
      </c>
      <c r="M34" s="162">
        <v>421776.69999999995</v>
      </c>
      <c r="N34" s="168">
        <v>92570.29999999993</v>
      </c>
      <c r="P34" s="165">
        <v>2018</v>
      </c>
      <c r="Q34" s="162">
        <f t="shared" si="2"/>
        <v>3051180.0009999997</v>
      </c>
      <c r="R34" s="166">
        <v>3062331.354</v>
      </c>
      <c r="S34" s="162">
        <v>11138.353</v>
      </c>
      <c r="T34" s="162">
        <v>13</v>
      </c>
      <c r="U34" s="167">
        <v>0</v>
      </c>
    </row>
    <row r="35" spans="3:17" ht="15">
      <c r="C35" s="168"/>
      <c r="Q35" s="162"/>
    </row>
    <row r="36" spans="2:16" ht="15">
      <c r="B36" s="156" t="s">
        <v>122</v>
      </c>
      <c r="I36" s="156" t="s">
        <v>122</v>
      </c>
      <c r="P36" s="156" t="s">
        <v>122</v>
      </c>
    </row>
    <row r="37" spans="2:21" ht="46.5" customHeight="1">
      <c r="B37" s="427" t="s">
        <v>375</v>
      </c>
      <c r="C37" s="428"/>
      <c r="D37" s="428"/>
      <c r="E37" s="428"/>
      <c r="F37" s="428"/>
      <c r="G37" s="428"/>
      <c r="I37" s="156" t="s">
        <v>322</v>
      </c>
      <c r="P37" s="429" t="s">
        <v>345</v>
      </c>
      <c r="Q37" s="429"/>
      <c r="R37" s="429"/>
      <c r="S37" s="429"/>
      <c r="T37" s="429"/>
      <c r="U37" s="429"/>
    </row>
    <row r="38" spans="2:21" ht="15">
      <c r="B38" s="156" t="s">
        <v>240</v>
      </c>
      <c r="I38" s="156" t="s">
        <v>240</v>
      </c>
      <c r="P38" s="427" t="s">
        <v>375</v>
      </c>
      <c r="Q38" s="427"/>
      <c r="R38" s="427"/>
      <c r="S38" s="427"/>
      <c r="T38" s="427"/>
      <c r="U38" s="427"/>
    </row>
    <row r="39" ht="15">
      <c r="P39" s="156" t="s">
        <v>240</v>
      </c>
    </row>
  </sheetData>
  <sheetProtection/>
  <mergeCells count="9">
    <mergeCell ref="P38:U38"/>
    <mergeCell ref="B3:G3"/>
    <mergeCell ref="I3:N3"/>
    <mergeCell ref="B4:G4"/>
    <mergeCell ref="I4:N4"/>
    <mergeCell ref="B37:G37"/>
    <mergeCell ref="P3:U3"/>
    <mergeCell ref="P4:U4"/>
    <mergeCell ref="P37:U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showGridLines="0" zoomScalePageLayoutView="0" workbookViewId="0" topLeftCell="A1">
      <selection activeCell="K24" sqref="K24"/>
    </sheetView>
  </sheetViews>
  <sheetFormatPr defaultColWidth="11.421875" defaultRowHeight="15"/>
  <cols>
    <col min="1" max="2" width="11.421875" style="117" customWidth="1"/>
    <col min="3" max="3" width="17.421875" style="117" customWidth="1"/>
    <col min="4" max="5" width="11.421875" style="117" customWidth="1"/>
    <col min="6" max="6" width="17.421875" style="117" customWidth="1"/>
    <col min="7" max="16384" width="11.421875" style="117" customWidth="1"/>
  </cols>
  <sheetData>
    <row r="1" ht="15">
      <c r="A1" s="9"/>
    </row>
    <row r="2" ht="14.25"/>
    <row r="3" spans="1:7" ht="18">
      <c r="A3" s="141"/>
      <c r="B3" s="141"/>
      <c r="C3" s="141"/>
      <c r="D3" s="141"/>
      <c r="G3" s="101"/>
    </row>
    <row r="4" spans="1:7" ht="26.25" customHeight="1">
      <c r="A4" s="141"/>
      <c r="B4" s="430" t="s">
        <v>55</v>
      </c>
      <c r="C4" s="430"/>
      <c r="D4" s="141"/>
      <c r="E4" s="102"/>
      <c r="F4" s="102"/>
      <c r="G4" s="101"/>
    </row>
    <row r="5" spans="1:7" ht="15.75" customHeight="1">
      <c r="A5" s="141"/>
      <c r="B5" s="430" t="s">
        <v>380</v>
      </c>
      <c r="C5" s="430"/>
      <c r="D5" s="141"/>
      <c r="E5" s="102"/>
      <c r="F5" s="102"/>
      <c r="G5" s="101"/>
    </row>
    <row r="6" spans="1:7" ht="45">
      <c r="A6" s="141"/>
      <c r="B6" s="140" t="s">
        <v>0</v>
      </c>
      <c r="C6" s="142" t="s">
        <v>35</v>
      </c>
      <c r="D6" s="141"/>
      <c r="E6" s="102"/>
      <c r="F6" s="102"/>
      <c r="G6" s="101"/>
    </row>
    <row r="7" spans="1:7" ht="18">
      <c r="A7" s="141"/>
      <c r="B7" s="143">
        <v>2010</v>
      </c>
      <c r="C7" s="151">
        <v>0.9646807639494832</v>
      </c>
      <c r="D7" s="141"/>
      <c r="E7" s="102"/>
      <c r="F7" s="102"/>
      <c r="G7" s="101"/>
    </row>
    <row r="8" spans="1:7" ht="18">
      <c r="A8" s="141"/>
      <c r="B8" s="143">
        <v>2011</v>
      </c>
      <c r="C8" s="151">
        <v>1.0501603686417025</v>
      </c>
      <c r="D8" s="141"/>
      <c r="E8" s="102"/>
      <c r="F8" s="102"/>
      <c r="G8" s="101"/>
    </row>
    <row r="9" spans="1:7" ht="18">
      <c r="A9" s="141"/>
      <c r="B9" s="143">
        <v>2012</v>
      </c>
      <c r="C9" s="151">
        <v>0.992978917181946</v>
      </c>
      <c r="D9" s="141"/>
      <c r="E9" s="102"/>
      <c r="F9" s="102"/>
      <c r="G9" s="101"/>
    </row>
    <row r="10" spans="1:7" ht="18">
      <c r="A10" s="141"/>
      <c r="B10" s="143">
        <v>2013</v>
      </c>
      <c r="C10" s="151">
        <v>0.9007669808125592</v>
      </c>
      <c r="D10" s="141"/>
      <c r="E10" s="102"/>
      <c r="F10" s="102"/>
      <c r="G10" s="101"/>
    </row>
    <row r="11" spans="1:7" ht="18">
      <c r="A11" s="141"/>
      <c r="B11" s="143">
        <v>2014</v>
      </c>
      <c r="C11" s="151">
        <v>0.8113610641906146</v>
      </c>
      <c r="D11" s="141"/>
      <c r="E11" s="102"/>
      <c r="F11" s="102"/>
      <c r="G11" s="101"/>
    </row>
    <row r="12" spans="1:7" ht="18">
      <c r="A12" s="141"/>
      <c r="B12" s="143">
        <v>2015</v>
      </c>
      <c r="C12" s="152">
        <v>0.6488741314506346</v>
      </c>
      <c r="D12" s="141"/>
      <c r="E12" s="102"/>
      <c r="F12" s="102"/>
      <c r="G12" s="101"/>
    </row>
    <row r="13" spans="1:7" ht="18">
      <c r="A13" s="141"/>
      <c r="B13" s="143">
        <v>2016</v>
      </c>
      <c r="C13" s="152">
        <v>0.5723819088598723</v>
      </c>
      <c r="D13" s="141"/>
      <c r="E13" s="102"/>
      <c r="F13" s="102"/>
      <c r="G13" s="101"/>
    </row>
    <row r="14" spans="1:7" ht="18">
      <c r="A14" s="141"/>
      <c r="B14" s="143">
        <v>2017</v>
      </c>
      <c r="C14" s="152">
        <v>0.547115349971904</v>
      </c>
      <c r="D14" s="141"/>
      <c r="E14" s="102"/>
      <c r="F14" s="102"/>
      <c r="G14" s="101"/>
    </row>
    <row r="15" spans="1:6" ht="18">
      <c r="A15" s="141"/>
      <c r="B15" s="143">
        <v>2018</v>
      </c>
      <c r="C15" s="152">
        <v>0.5390176975387199</v>
      </c>
      <c r="D15" s="141"/>
      <c r="E15" s="102"/>
      <c r="F15" s="102"/>
    </row>
    <row r="16" spans="1:6" ht="18">
      <c r="A16" s="141"/>
      <c r="B16" s="149"/>
      <c r="C16" s="149"/>
      <c r="D16" s="141"/>
      <c r="E16" s="102"/>
      <c r="F16" s="102"/>
    </row>
    <row r="17" spans="1:4" ht="18" customHeight="1">
      <c r="A17" s="141"/>
      <c r="B17" s="149"/>
      <c r="C17" s="149"/>
      <c r="D17" s="141"/>
    </row>
    <row r="18" spans="1:4" ht="18" customHeight="1">
      <c r="A18" s="141"/>
      <c r="B18" s="133" t="s">
        <v>169</v>
      </c>
      <c r="C18" s="149"/>
      <c r="D18" s="141"/>
    </row>
    <row r="19" spans="1:10" ht="21.75" customHeight="1">
      <c r="A19" s="141"/>
      <c r="B19" s="431" t="s">
        <v>379</v>
      </c>
      <c r="C19" s="431"/>
      <c r="D19" s="431"/>
      <c r="E19" s="431"/>
      <c r="F19" s="431"/>
      <c r="G19" s="431"/>
      <c r="H19" s="431"/>
      <c r="I19" s="431"/>
      <c r="J19" s="431"/>
    </row>
    <row r="20" spans="2:10" ht="21.75" customHeight="1">
      <c r="B20" s="431"/>
      <c r="C20" s="431"/>
      <c r="D20" s="431"/>
      <c r="E20" s="431"/>
      <c r="F20" s="431"/>
      <c r="G20" s="431"/>
      <c r="H20" s="431"/>
      <c r="I20" s="431"/>
      <c r="J20" s="431"/>
    </row>
    <row r="21" ht="18">
      <c r="B21" s="133" t="s">
        <v>252</v>
      </c>
    </row>
    <row r="23" spans="4:9" ht="42.75" customHeight="1">
      <c r="D23" s="154"/>
      <c r="E23" s="154"/>
      <c r="F23" s="154"/>
      <c r="G23" s="154"/>
      <c r="H23" s="154"/>
      <c r="I23" s="155"/>
    </row>
    <row r="51" ht="18">
      <c r="F51" s="150"/>
    </row>
  </sheetData>
  <sheetProtection/>
  <mergeCells count="3">
    <mergeCell ref="B4:C4"/>
    <mergeCell ref="B5:C5"/>
    <mergeCell ref="B19:J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scale="87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GridLines="0" zoomScalePageLayoutView="0" workbookViewId="0" topLeftCell="A1">
      <selection activeCell="H21" sqref="H21"/>
    </sheetView>
  </sheetViews>
  <sheetFormatPr defaultColWidth="11.421875" defaultRowHeight="15"/>
  <cols>
    <col min="1" max="2" width="11.421875" style="117" customWidth="1"/>
    <col min="3" max="3" width="21.421875" style="117" customWidth="1"/>
    <col min="4" max="4" width="15.421875" style="117" customWidth="1"/>
    <col min="5" max="5" width="11.421875" style="117" customWidth="1"/>
    <col min="6" max="6" width="21.421875" style="117" customWidth="1"/>
    <col min="7" max="16384" width="11.421875" style="117" customWidth="1"/>
  </cols>
  <sheetData>
    <row r="1" ht="15">
      <c r="A1" s="9"/>
    </row>
    <row r="2" ht="14.25"/>
    <row r="3" spans="1:7" ht="15" customHeight="1">
      <c r="A3" s="141"/>
      <c r="B3" s="430" t="s">
        <v>46</v>
      </c>
      <c r="C3" s="430"/>
      <c r="D3" s="141"/>
      <c r="E3" s="102"/>
      <c r="F3" s="102"/>
      <c r="G3" s="101"/>
    </row>
    <row r="4" spans="1:7" ht="44.25" customHeight="1">
      <c r="A4" s="141"/>
      <c r="B4" s="430" t="s">
        <v>282</v>
      </c>
      <c r="C4" s="430"/>
      <c r="D4" s="141"/>
      <c r="E4" s="102"/>
      <c r="F4" s="102"/>
      <c r="G4" s="101"/>
    </row>
    <row r="5" spans="1:7" ht="15.75" customHeight="1">
      <c r="A5" s="141"/>
      <c r="B5" s="430" t="s">
        <v>118</v>
      </c>
      <c r="C5" s="430"/>
      <c r="D5" s="141"/>
      <c r="E5" s="102"/>
      <c r="F5" s="102"/>
      <c r="G5" s="101"/>
    </row>
    <row r="6" spans="1:7" ht="30">
      <c r="A6" s="141"/>
      <c r="B6" s="140" t="s">
        <v>0</v>
      </c>
      <c r="C6" s="142" t="s">
        <v>56</v>
      </c>
      <c r="D6" s="141"/>
      <c r="E6" s="102"/>
      <c r="F6" s="102"/>
      <c r="G6" s="101"/>
    </row>
    <row r="7" spans="1:7" ht="18">
      <c r="A7" s="141"/>
      <c r="B7" s="143">
        <v>2010</v>
      </c>
      <c r="C7" s="144">
        <v>8.925</v>
      </c>
      <c r="D7" s="141"/>
      <c r="E7" s="102"/>
      <c r="F7" s="102"/>
      <c r="G7" s="101"/>
    </row>
    <row r="8" spans="1:7" ht="18">
      <c r="A8" s="141"/>
      <c r="B8" s="143">
        <v>2011</v>
      </c>
      <c r="C8" s="144">
        <v>8.803571428571429</v>
      </c>
      <c r="D8" s="141"/>
      <c r="E8" s="102"/>
      <c r="F8" s="102"/>
      <c r="G8" s="101"/>
    </row>
    <row r="9" spans="1:7" ht="18">
      <c r="A9" s="141"/>
      <c r="B9" s="143">
        <v>2012</v>
      </c>
      <c r="C9" s="144">
        <v>9.04642857142857</v>
      </c>
      <c r="D9" s="141"/>
      <c r="E9" s="102"/>
      <c r="F9" s="102"/>
      <c r="G9" s="101"/>
    </row>
    <row r="10" spans="1:7" ht="18">
      <c r="A10" s="141"/>
      <c r="B10" s="143">
        <v>2013</v>
      </c>
      <c r="C10" s="144">
        <v>8.975</v>
      </c>
      <c r="D10" s="141"/>
      <c r="E10" s="102"/>
      <c r="F10" s="102"/>
      <c r="G10" s="101"/>
    </row>
    <row r="11" spans="1:6" ht="18">
      <c r="A11" s="141"/>
      <c r="B11" s="143">
        <v>2014</v>
      </c>
      <c r="C11" s="144">
        <v>8.98</v>
      </c>
      <c r="D11" s="141"/>
      <c r="E11" s="102"/>
      <c r="F11" s="102"/>
    </row>
    <row r="12" spans="1:6" ht="18">
      <c r="A12" s="141"/>
      <c r="B12" s="143">
        <v>2015</v>
      </c>
      <c r="C12" s="144">
        <v>9.203333333333333</v>
      </c>
      <c r="D12" s="141"/>
      <c r="E12" s="102"/>
      <c r="F12" s="102"/>
    </row>
    <row r="13" spans="1:6" ht="18" customHeight="1">
      <c r="A13" s="145"/>
      <c r="B13" s="143">
        <v>2016</v>
      </c>
      <c r="C13" s="146">
        <v>9.078333333333335</v>
      </c>
      <c r="E13" s="102"/>
      <c r="F13" s="102"/>
    </row>
    <row r="14" spans="1:3" ht="18" customHeight="1">
      <c r="A14" s="145"/>
      <c r="B14" s="143">
        <v>2017</v>
      </c>
      <c r="C14" s="147">
        <v>9.308214285714286</v>
      </c>
    </row>
    <row r="15" spans="1:3" ht="18" customHeight="1">
      <c r="A15" s="145"/>
      <c r="B15" s="143">
        <v>2018</v>
      </c>
      <c r="C15" s="147">
        <v>9.3259375</v>
      </c>
    </row>
    <row r="16" spans="1:4" ht="18">
      <c r="A16" s="141"/>
      <c r="B16" s="143"/>
      <c r="C16" s="148"/>
      <c r="D16" s="141"/>
    </row>
    <row r="17" spans="2:3" ht="18">
      <c r="B17" s="143"/>
      <c r="C17" s="148"/>
    </row>
    <row r="18" spans="2:3" ht="18">
      <c r="B18" s="149"/>
      <c r="C18" s="149"/>
    </row>
    <row r="19" spans="2:3" ht="18">
      <c r="B19" s="133" t="s">
        <v>169</v>
      </c>
      <c r="C19" s="149"/>
    </row>
    <row r="20" spans="2:6" ht="15" customHeight="1">
      <c r="B20" s="105" t="s">
        <v>121</v>
      </c>
      <c r="C20" s="133"/>
      <c r="E20" s="50"/>
      <c r="F20" s="57"/>
    </row>
    <row r="21" spans="5:6" ht="14.25">
      <c r="E21" s="75"/>
      <c r="F21" s="57"/>
    </row>
    <row r="22" spans="5:6" ht="18">
      <c r="E22" s="50"/>
      <c r="F22" s="57"/>
    </row>
    <row r="48" ht="18">
      <c r="F48" s="150"/>
    </row>
  </sheetData>
  <sheetProtection/>
  <mergeCells count="3">
    <mergeCell ref="B3:C3"/>
    <mergeCell ref="B4:C4"/>
    <mergeCell ref="B5: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showGridLines="0" zoomScalePageLayoutView="0" workbookViewId="0" topLeftCell="A1">
      <selection activeCell="K29" sqref="K29"/>
    </sheetView>
  </sheetViews>
  <sheetFormatPr defaultColWidth="11.421875" defaultRowHeight="15"/>
  <cols>
    <col min="1" max="2" width="11.421875" style="101" customWidth="1"/>
    <col min="3" max="6" width="12.00390625" style="101" customWidth="1"/>
    <col min="7" max="7" width="14.8515625" style="101" customWidth="1"/>
    <col min="8" max="8" width="11.421875" style="101" customWidth="1"/>
    <col min="9" max="11" width="12.00390625" style="101" customWidth="1"/>
    <col min="12" max="16384" width="11.421875" style="101" customWidth="1"/>
  </cols>
  <sheetData>
    <row r="1" spans="1:2" ht="15">
      <c r="A1" s="9"/>
      <c r="B1" s="117"/>
    </row>
    <row r="2" spans="1:2" ht="14.25">
      <c r="A2" s="117"/>
      <c r="B2" s="117"/>
    </row>
    <row r="3" spans="2:13" ht="15" customHeight="1">
      <c r="B3" s="430" t="s">
        <v>47</v>
      </c>
      <c r="C3" s="430"/>
      <c r="D3" s="430"/>
      <c r="E3" s="430"/>
      <c r="F3" s="430"/>
      <c r="H3" s="102"/>
      <c r="I3" s="430" t="s">
        <v>47</v>
      </c>
      <c r="J3" s="430"/>
      <c r="K3" s="430"/>
      <c r="L3" s="430"/>
      <c r="M3" s="430"/>
    </row>
    <row r="4" spans="2:13" ht="15" customHeight="1">
      <c r="B4" s="430" t="s">
        <v>118</v>
      </c>
      <c r="C4" s="430"/>
      <c r="D4" s="430"/>
      <c r="E4" s="430"/>
      <c r="F4" s="430"/>
      <c r="H4" s="102"/>
      <c r="I4" s="430" t="s">
        <v>391</v>
      </c>
      <c r="J4" s="430"/>
      <c r="K4" s="430"/>
      <c r="L4" s="430"/>
      <c r="M4" s="430"/>
    </row>
    <row r="5" spans="2:13" ht="18">
      <c r="B5" s="140" t="s">
        <v>0</v>
      </c>
      <c r="C5" s="140" t="s">
        <v>91</v>
      </c>
      <c r="D5" s="140" t="s">
        <v>92</v>
      </c>
      <c r="E5" s="140" t="s">
        <v>93</v>
      </c>
      <c r="F5" s="140" t="s">
        <v>17</v>
      </c>
      <c r="H5" s="102"/>
      <c r="I5" s="140" t="s">
        <v>0</v>
      </c>
      <c r="J5" s="140" t="s">
        <v>91</v>
      </c>
      <c r="K5" s="140" t="s">
        <v>92</v>
      </c>
      <c r="L5" s="140" t="s">
        <v>93</v>
      </c>
      <c r="M5" s="140" t="s">
        <v>17</v>
      </c>
    </row>
    <row r="6" spans="2:13" ht="18">
      <c r="B6" s="130">
        <v>2003</v>
      </c>
      <c r="C6" s="131">
        <v>53.666666666666664</v>
      </c>
      <c r="D6" s="131">
        <v>23</v>
      </c>
      <c r="E6" s="132">
        <v>22</v>
      </c>
      <c r="F6" s="132">
        <f>SUM(C6:E6)</f>
        <v>98.66666666666666</v>
      </c>
      <c r="G6" s="133"/>
      <c r="H6" s="108"/>
      <c r="I6" s="130"/>
      <c r="J6" s="134"/>
      <c r="K6" s="134"/>
      <c r="L6" s="135"/>
      <c r="M6" s="135"/>
    </row>
    <row r="7" spans="2:13" ht="18">
      <c r="B7" s="130">
        <v>2004</v>
      </c>
      <c r="C7" s="131">
        <v>63.666666666666664</v>
      </c>
      <c r="D7" s="131">
        <v>20.833333333333332</v>
      </c>
      <c r="E7" s="132">
        <v>14.333333333333334</v>
      </c>
      <c r="F7" s="132">
        <f aca="true" t="shared" si="0" ref="F7:F17">SUM(C7:E7)</f>
        <v>98.83333333333333</v>
      </c>
      <c r="G7" s="133"/>
      <c r="H7" s="108"/>
      <c r="I7" s="130"/>
      <c r="J7" s="134"/>
      <c r="K7" s="134"/>
      <c r="L7" s="135"/>
      <c r="M7" s="135"/>
    </row>
    <row r="8" spans="2:13" ht="18">
      <c r="B8" s="130">
        <v>2005</v>
      </c>
      <c r="C8" s="131">
        <v>74.5</v>
      </c>
      <c r="D8" s="131">
        <v>15</v>
      </c>
      <c r="E8" s="132">
        <v>10</v>
      </c>
      <c r="F8" s="132">
        <f t="shared" si="0"/>
        <v>99.5</v>
      </c>
      <c r="G8" s="133"/>
      <c r="H8" s="108"/>
      <c r="I8" s="136">
        <v>2005</v>
      </c>
      <c r="J8" s="131">
        <v>74.5</v>
      </c>
      <c r="K8" s="131">
        <v>15</v>
      </c>
      <c r="L8" s="132">
        <v>10</v>
      </c>
      <c r="M8" s="137">
        <f aca="true" t="shared" si="1" ref="M8:M17">SUM(J8:L8)</f>
        <v>99.5</v>
      </c>
    </row>
    <row r="9" spans="2:13" ht="18">
      <c r="B9" s="130">
        <v>2006</v>
      </c>
      <c r="C9" s="131">
        <v>80</v>
      </c>
      <c r="D9" s="131">
        <v>11.25</v>
      </c>
      <c r="E9" s="132">
        <v>8.5</v>
      </c>
      <c r="F9" s="132">
        <f t="shared" si="0"/>
        <v>99.75</v>
      </c>
      <c r="G9" s="133"/>
      <c r="H9" s="108"/>
      <c r="I9" s="136">
        <v>2006</v>
      </c>
      <c r="J9" s="131">
        <v>80</v>
      </c>
      <c r="K9" s="131">
        <v>11.25</v>
      </c>
      <c r="L9" s="132">
        <v>8.5</v>
      </c>
      <c r="M9" s="137">
        <f>SUM(J9:L9)</f>
        <v>99.75</v>
      </c>
    </row>
    <row r="10" spans="2:13" ht="18">
      <c r="B10" s="130">
        <v>2007</v>
      </c>
      <c r="C10" s="131">
        <v>83.75</v>
      </c>
      <c r="D10" s="131">
        <v>10.75</v>
      </c>
      <c r="E10" s="132">
        <v>5.5</v>
      </c>
      <c r="F10" s="132">
        <f t="shared" si="0"/>
        <v>100</v>
      </c>
      <c r="G10" s="133"/>
      <c r="H10" s="108"/>
      <c r="I10" s="136">
        <v>2007</v>
      </c>
      <c r="J10" s="131">
        <v>83.75</v>
      </c>
      <c r="K10" s="131">
        <v>10.75</v>
      </c>
      <c r="L10" s="132">
        <v>5.5</v>
      </c>
      <c r="M10" s="137">
        <f>SUM(J10:L10)</f>
        <v>100</v>
      </c>
    </row>
    <row r="11" spans="2:13" ht="18">
      <c r="B11" s="130">
        <v>2008</v>
      </c>
      <c r="C11" s="131">
        <v>84</v>
      </c>
      <c r="D11" s="131">
        <v>10.25</v>
      </c>
      <c r="E11" s="132">
        <v>5.75</v>
      </c>
      <c r="F11" s="132">
        <f t="shared" si="0"/>
        <v>100</v>
      </c>
      <c r="G11" s="133"/>
      <c r="H11" s="108"/>
      <c r="I11" s="136">
        <v>2008</v>
      </c>
      <c r="J11" s="131">
        <v>84</v>
      </c>
      <c r="K11" s="131">
        <v>10.25</v>
      </c>
      <c r="L11" s="132">
        <v>5.75</v>
      </c>
      <c r="M11" s="138">
        <f t="shared" si="1"/>
        <v>100</v>
      </c>
    </row>
    <row r="12" spans="2:13" ht="18">
      <c r="B12" s="130">
        <v>2009</v>
      </c>
      <c r="C12" s="131">
        <v>81.5</v>
      </c>
      <c r="D12" s="131">
        <v>12.25</v>
      </c>
      <c r="E12" s="132">
        <v>6.25</v>
      </c>
      <c r="F12" s="132">
        <f t="shared" si="0"/>
        <v>100</v>
      </c>
      <c r="G12" s="133"/>
      <c r="H12" s="108"/>
      <c r="I12" s="136">
        <v>2009</v>
      </c>
      <c r="J12" s="131">
        <v>81.5</v>
      </c>
      <c r="K12" s="131">
        <v>12.25</v>
      </c>
      <c r="L12" s="132">
        <v>6.25</v>
      </c>
      <c r="M12" s="138">
        <f t="shared" si="1"/>
        <v>100</v>
      </c>
    </row>
    <row r="13" spans="2:13" ht="18">
      <c r="B13" s="130">
        <v>2010</v>
      </c>
      <c r="C13" s="131">
        <v>77.25</v>
      </c>
      <c r="D13" s="131">
        <v>13.25</v>
      </c>
      <c r="E13" s="132">
        <v>9</v>
      </c>
      <c r="F13" s="132">
        <f t="shared" si="0"/>
        <v>99.5</v>
      </c>
      <c r="G13" s="133"/>
      <c r="H13" s="108"/>
      <c r="I13" s="130">
        <v>2010</v>
      </c>
      <c r="J13" s="131">
        <v>77.25</v>
      </c>
      <c r="K13" s="131">
        <v>13.25</v>
      </c>
      <c r="L13" s="132">
        <v>9</v>
      </c>
      <c r="M13" s="132">
        <f t="shared" si="1"/>
        <v>99.5</v>
      </c>
    </row>
    <row r="14" spans="2:13" ht="18">
      <c r="B14" s="130">
        <v>2011</v>
      </c>
      <c r="C14" s="131">
        <v>77</v>
      </c>
      <c r="D14" s="131">
        <v>13.25</v>
      </c>
      <c r="E14" s="132">
        <v>9.25</v>
      </c>
      <c r="F14" s="132">
        <f t="shared" si="0"/>
        <v>99.5</v>
      </c>
      <c r="G14" s="133"/>
      <c r="H14" s="108"/>
      <c r="I14" s="130">
        <v>2011</v>
      </c>
      <c r="J14" s="131">
        <v>77</v>
      </c>
      <c r="K14" s="131">
        <v>13.25</v>
      </c>
      <c r="L14" s="132">
        <v>9.25</v>
      </c>
      <c r="M14" s="132">
        <f t="shared" si="1"/>
        <v>99.5</v>
      </c>
    </row>
    <row r="15" spans="2:13" ht="18">
      <c r="B15" s="130">
        <v>2012</v>
      </c>
      <c r="C15" s="131">
        <v>79</v>
      </c>
      <c r="D15" s="131">
        <v>11</v>
      </c>
      <c r="E15" s="132">
        <v>8</v>
      </c>
      <c r="F15" s="132">
        <f t="shared" si="0"/>
        <v>98</v>
      </c>
      <c r="G15" s="133"/>
      <c r="H15" s="108"/>
      <c r="I15" s="130">
        <v>2012</v>
      </c>
      <c r="J15" s="131">
        <v>79</v>
      </c>
      <c r="K15" s="131">
        <v>11</v>
      </c>
      <c r="L15" s="132">
        <v>8</v>
      </c>
      <c r="M15" s="132">
        <f t="shared" si="1"/>
        <v>98</v>
      </c>
    </row>
    <row r="16" spans="2:13" ht="18">
      <c r="B16" s="130">
        <v>2013</v>
      </c>
      <c r="C16" s="131">
        <v>81.25</v>
      </c>
      <c r="D16" s="131">
        <v>9.5</v>
      </c>
      <c r="E16" s="132">
        <v>8.5</v>
      </c>
      <c r="F16" s="132">
        <f t="shared" si="0"/>
        <v>99.25</v>
      </c>
      <c r="G16" s="133"/>
      <c r="H16" s="108"/>
      <c r="I16" s="130">
        <v>2013</v>
      </c>
      <c r="J16" s="131">
        <v>81.25</v>
      </c>
      <c r="K16" s="131">
        <v>9.5</v>
      </c>
      <c r="L16" s="132">
        <v>8.5</v>
      </c>
      <c r="M16" s="132">
        <f t="shared" si="1"/>
        <v>99.25</v>
      </c>
    </row>
    <row r="17" spans="2:13" ht="18">
      <c r="B17" s="130">
        <v>2014</v>
      </c>
      <c r="C17" s="131">
        <v>67.25</v>
      </c>
      <c r="D17" s="131">
        <v>14.5</v>
      </c>
      <c r="E17" s="132">
        <v>16.5</v>
      </c>
      <c r="F17" s="132">
        <f t="shared" si="0"/>
        <v>98.25</v>
      </c>
      <c r="G17" s="133"/>
      <c r="H17" s="108"/>
      <c r="I17" s="130">
        <v>2014</v>
      </c>
      <c r="J17" s="131">
        <v>67.25</v>
      </c>
      <c r="K17" s="131">
        <v>14.5</v>
      </c>
      <c r="L17" s="132">
        <v>16.5</v>
      </c>
      <c r="M17" s="132">
        <f t="shared" si="1"/>
        <v>98.25</v>
      </c>
    </row>
    <row r="18" spans="2:13" ht="18">
      <c r="B18" s="130">
        <v>2015</v>
      </c>
      <c r="C18" s="131">
        <v>75.75</v>
      </c>
      <c r="D18" s="131">
        <v>11.25</v>
      </c>
      <c r="E18" s="132">
        <v>12</v>
      </c>
      <c r="F18" s="132">
        <v>99</v>
      </c>
      <c r="G18" s="133"/>
      <c r="H18" s="108"/>
      <c r="I18" s="130">
        <v>2015</v>
      </c>
      <c r="J18" s="131">
        <v>75.75</v>
      </c>
      <c r="K18" s="131">
        <v>11.25</v>
      </c>
      <c r="L18" s="132">
        <v>12</v>
      </c>
      <c r="M18" s="132">
        <f>SUM(J18:L18)</f>
        <v>99</v>
      </c>
    </row>
    <row r="19" spans="2:13" ht="18">
      <c r="B19" s="130">
        <v>2016</v>
      </c>
      <c r="C19" s="131">
        <v>76.75</v>
      </c>
      <c r="D19" s="131">
        <v>12</v>
      </c>
      <c r="E19" s="132">
        <v>10.25</v>
      </c>
      <c r="F19" s="132">
        <v>99</v>
      </c>
      <c r="G19" s="133"/>
      <c r="H19" s="108"/>
      <c r="I19" s="130">
        <v>2016</v>
      </c>
      <c r="J19" s="139">
        <v>76.75</v>
      </c>
      <c r="K19" s="139">
        <v>12</v>
      </c>
      <c r="L19" s="139">
        <v>10.25</v>
      </c>
      <c r="M19" s="132">
        <f>SUM(J19:L19)</f>
        <v>99</v>
      </c>
    </row>
    <row r="20" spans="2:13" ht="18">
      <c r="B20" s="130">
        <v>2017</v>
      </c>
      <c r="C20" s="139">
        <v>76</v>
      </c>
      <c r="D20" s="139">
        <v>11</v>
      </c>
      <c r="E20" s="139">
        <v>12</v>
      </c>
      <c r="F20" s="132">
        <f>SUM(C20:E20)</f>
        <v>99</v>
      </c>
      <c r="G20" s="133"/>
      <c r="H20" s="102"/>
      <c r="I20" s="130">
        <v>2017</v>
      </c>
      <c r="J20" s="139">
        <v>76</v>
      </c>
      <c r="K20" s="139">
        <v>11</v>
      </c>
      <c r="L20" s="139">
        <v>12</v>
      </c>
      <c r="M20" s="132">
        <f>SUM(J20:L20)</f>
        <v>99</v>
      </c>
    </row>
    <row r="21" spans="2:13" ht="18">
      <c r="B21" s="130">
        <v>2018</v>
      </c>
      <c r="C21" s="139">
        <v>80.5</v>
      </c>
      <c r="D21" s="139">
        <v>10</v>
      </c>
      <c r="E21" s="139">
        <v>9.25</v>
      </c>
      <c r="F21" s="132">
        <f>SUM(C21:E21)</f>
        <v>99.75</v>
      </c>
      <c r="G21" s="133"/>
      <c r="H21" s="102"/>
      <c r="I21" s="130">
        <v>2018</v>
      </c>
      <c r="J21" s="139">
        <v>80.5</v>
      </c>
      <c r="K21" s="139">
        <v>10</v>
      </c>
      <c r="L21" s="139">
        <v>9.25</v>
      </c>
      <c r="M21" s="132">
        <f>SUM(J21:L21)</f>
        <v>99.75</v>
      </c>
    </row>
    <row r="22" spans="3:12" ht="18">
      <c r="C22" s="131"/>
      <c r="D22" s="131"/>
      <c r="E22" s="132"/>
      <c r="F22" s="132"/>
      <c r="H22" s="102"/>
      <c r="I22" s="102"/>
      <c r="J22" s="139"/>
      <c r="K22" s="139"/>
      <c r="L22" s="139"/>
    </row>
    <row r="23" spans="8:12" ht="18">
      <c r="H23" s="102"/>
      <c r="I23" s="102"/>
      <c r="J23" s="139"/>
      <c r="K23" s="139"/>
      <c r="L23" s="139"/>
    </row>
    <row r="24" spans="2:12" ht="18">
      <c r="B24" s="105" t="s">
        <v>169</v>
      </c>
      <c r="H24" s="102"/>
      <c r="I24" s="105" t="s">
        <v>169</v>
      </c>
      <c r="J24" s="139"/>
      <c r="K24" s="139"/>
      <c r="L24" s="139"/>
    </row>
    <row r="25" spans="2:12" ht="18">
      <c r="B25" s="105" t="s">
        <v>253</v>
      </c>
      <c r="H25" s="102"/>
      <c r="I25" s="105" t="s">
        <v>253</v>
      </c>
      <c r="J25" s="102"/>
      <c r="K25" s="102"/>
      <c r="L25" s="102"/>
    </row>
    <row r="26" spans="2:12" ht="18">
      <c r="B26" s="105" t="s">
        <v>121</v>
      </c>
      <c r="H26" s="102"/>
      <c r="I26" s="105" t="s">
        <v>121</v>
      </c>
      <c r="J26" s="102"/>
      <c r="K26" s="102"/>
      <c r="L26" s="102"/>
    </row>
    <row r="27" spans="1:12" ht="14.25">
      <c r="A27" s="49"/>
      <c r="B27" s="78"/>
      <c r="H27" s="102"/>
      <c r="I27" s="102"/>
      <c r="J27" s="102"/>
      <c r="K27" s="102"/>
      <c r="L27" s="102"/>
    </row>
    <row r="28" spans="1:3" ht="14.25">
      <c r="A28" s="49"/>
      <c r="B28" s="78"/>
      <c r="C28" s="130"/>
    </row>
    <row r="53" ht="18">
      <c r="F53" s="107"/>
    </row>
  </sheetData>
  <sheetProtection/>
  <mergeCells count="4">
    <mergeCell ref="B3:F3"/>
    <mergeCell ref="B4:F4"/>
    <mergeCell ref="I3:M3"/>
    <mergeCell ref="I4:M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2" r:id="rId2"/>
  <ignoredErrors>
    <ignoredError sqref="F6:F17 F20:F21 M8:M2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1.421875" style="211" customWidth="1"/>
    <col min="2" max="2" width="9.8515625" style="220" customWidth="1"/>
    <col min="3" max="4" width="18.421875" style="211" customWidth="1"/>
    <col min="5" max="5" width="5.421875" style="211" customWidth="1"/>
    <col min="6" max="6" width="11.421875" style="211" customWidth="1"/>
    <col min="7" max="8" width="16.8515625" style="211" customWidth="1"/>
    <col min="9" max="9" width="5.421875" style="211" customWidth="1"/>
    <col min="10" max="10" width="11.421875" style="211" customWidth="1"/>
    <col min="11" max="11" width="16.8515625" style="211" customWidth="1"/>
    <col min="12" max="12" width="15.00390625" style="211" customWidth="1"/>
    <col min="13" max="13" width="5.421875" style="211" customWidth="1"/>
    <col min="14" max="14" width="11.421875" style="211" customWidth="1"/>
    <col min="15" max="15" width="16.140625" style="211" customWidth="1"/>
    <col min="16" max="16" width="16.8515625" style="211" customWidth="1"/>
    <col min="17" max="16384" width="11.421875" style="211" customWidth="1"/>
  </cols>
  <sheetData>
    <row r="1" spans="1:2" ht="15">
      <c r="A1" s="9"/>
      <c r="B1" s="153"/>
    </row>
    <row r="2" spans="1:16" ht="14.25">
      <c r="A2" s="241"/>
      <c r="B2" s="153"/>
      <c r="J2" s="87"/>
      <c r="K2" s="87"/>
      <c r="L2" s="87"/>
      <c r="M2" s="87"/>
      <c r="N2" s="87"/>
      <c r="O2" s="87"/>
      <c r="P2" s="87"/>
    </row>
    <row r="3" spans="2:16" ht="15" customHeight="1">
      <c r="B3" s="390" t="s">
        <v>182</v>
      </c>
      <c r="C3" s="390"/>
      <c r="D3" s="390"/>
      <c r="E3" s="351"/>
      <c r="F3" s="390" t="s">
        <v>182</v>
      </c>
      <c r="G3" s="390"/>
      <c r="H3" s="390"/>
      <c r="J3" s="392"/>
      <c r="K3" s="392"/>
      <c r="L3" s="392"/>
      <c r="M3" s="87"/>
      <c r="N3" s="87"/>
      <c r="O3" s="87"/>
      <c r="P3" s="87"/>
    </row>
    <row r="4" spans="2:16" ht="13.5" customHeight="1">
      <c r="B4" s="390" t="s">
        <v>178</v>
      </c>
      <c r="C4" s="390" t="s">
        <v>380</v>
      </c>
      <c r="D4" s="390"/>
      <c r="E4" s="351"/>
      <c r="F4" s="390" t="s">
        <v>178</v>
      </c>
      <c r="G4" s="391" t="s">
        <v>323</v>
      </c>
      <c r="H4" s="391"/>
      <c r="J4" s="392"/>
      <c r="K4" s="393"/>
      <c r="L4" s="393"/>
      <c r="M4" s="87"/>
      <c r="N4" s="87"/>
      <c r="O4" s="87"/>
      <c r="P4" s="87"/>
    </row>
    <row r="5" spans="2:16" ht="18">
      <c r="B5" s="390"/>
      <c r="C5" s="359" t="s">
        <v>70</v>
      </c>
      <c r="D5" s="359" t="s">
        <v>72</v>
      </c>
      <c r="E5" s="351"/>
      <c r="F5" s="390"/>
      <c r="G5" s="359" t="s">
        <v>70</v>
      </c>
      <c r="H5" s="359" t="s">
        <v>325</v>
      </c>
      <c r="J5" s="392"/>
      <c r="K5" s="355"/>
      <c r="L5" s="355"/>
      <c r="M5" s="87"/>
      <c r="N5" s="87"/>
      <c r="O5" s="87"/>
      <c r="P5" s="87"/>
    </row>
    <row r="6" spans="2:16" ht="18">
      <c r="B6" s="359"/>
      <c r="C6" s="360" t="s">
        <v>84</v>
      </c>
      <c r="D6" s="360" t="s">
        <v>183</v>
      </c>
      <c r="E6" s="351"/>
      <c r="F6" s="359"/>
      <c r="G6" s="360" t="s">
        <v>84</v>
      </c>
      <c r="H6" s="360" t="s">
        <v>183</v>
      </c>
      <c r="J6" s="355"/>
      <c r="K6" s="356"/>
      <c r="L6" s="356"/>
      <c r="M6" s="87"/>
      <c r="N6" s="87"/>
      <c r="O6" s="87"/>
      <c r="P6" s="87"/>
    </row>
    <row r="7" spans="2:16" ht="18">
      <c r="B7" s="312">
        <v>2011</v>
      </c>
      <c r="C7" s="313">
        <v>332315</v>
      </c>
      <c r="D7" s="357">
        <v>1782.49727</v>
      </c>
      <c r="E7" s="351"/>
      <c r="F7" s="312">
        <v>2011</v>
      </c>
      <c r="G7" s="353">
        <v>332315</v>
      </c>
      <c r="H7" s="357">
        <v>2915.7110329999996</v>
      </c>
      <c r="J7" s="312"/>
      <c r="K7" s="353"/>
      <c r="L7" s="357"/>
      <c r="M7" s="87"/>
      <c r="N7" s="87"/>
      <c r="O7" s="87"/>
      <c r="P7" s="87"/>
    </row>
    <row r="8" spans="2:16" ht="18">
      <c r="B8" s="312">
        <v>2012</v>
      </c>
      <c r="C8" s="313">
        <v>213494</v>
      </c>
      <c r="D8" s="357">
        <v>2981.685982</v>
      </c>
      <c r="E8" s="351"/>
      <c r="F8" s="312" t="s">
        <v>245</v>
      </c>
      <c r="G8" s="353">
        <v>545809</v>
      </c>
      <c r="H8" s="357">
        <v>5897.397015</v>
      </c>
      <c r="J8" s="312"/>
      <c r="K8" s="353"/>
      <c r="L8" s="357"/>
      <c r="M8" s="87"/>
      <c r="N8" s="87"/>
      <c r="O8" s="87"/>
      <c r="P8" s="87"/>
    </row>
    <row r="9" spans="2:16" ht="18">
      <c r="B9" s="312">
        <v>2013</v>
      </c>
      <c r="C9" s="313">
        <v>372915</v>
      </c>
      <c r="D9" s="357">
        <v>3765.0301260000006</v>
      </c>
      <c r="E9" s="351"/>
      <c r="F9" s="312" t="s">
        <v>257</v>
      </c>
      <c r="G9" s="353">
        <v>918724</v>
      </c>
      <c r="H9" s="357">
        <v>9662.427140999998</v>
      </c>
      <c r="J9" s="312"/>
      <c r="K9" s="353"/>
      <c r="L9" s="357"/>
      <c r="M9" s="87"/>
      <c r="N9" s="87"/>
      <c r="O9" s="87"/>
      <c r="P9" s="87"/>
    </row>
    <row r="10" spans="2:16" ht="18">
      <c r="B10" s="312">
        <v>2014</v>
      </c>
      <c r="C10" s="313">
        <v>3352428</v>
      </c>
      <c r="D10" s="357">
        <v>5137.537885000001</v>
      </c>
      <c r="E10" s="351"/>
      <c r="F10" s="312" t="s">
        <v>258</v>
      </c>
      <c r="G10" s="353">
        <v>4271152</v>
      </c>
      <c r="H10" s="357">
        <v>14799.965025999996</v>
      </c>
      <c r="J10" s="312"/>
      <c r="K10" s="353"/>
      <c r="L10" s="357"/>
      <c r="M10" s="87"/>
      <c r="N10" s="87"/>
      <c r="O10" s="87"/>
      <c r="P10" s="87"/>
    </row>
    <row r="11" spans="2:16" ht="18">
      <c r="B11" s="312">
        <v>2015</v>
      </c>
      <c r="C11" s="313">
        <v>1151930</v>
      </c>
      <c r="D11" s="357">
        <v>5782.122363999999</v>
      </c>
      <c r="E11" s="351"/>
      <c r="F11" s="312" t="s">
        <v>259</v>
      </c>
      <c r="G11" s="353">
        <v>5423082</v>
      </c>
      <c r="H11" s="357">
        <v>20582.087389999993</v>
      </c>
      <c r="J11" s="312"/>
      <c r="K11" s="353"/>
      <c r="L11" s="357"/>
      <c r="M11" s="87"/>
      <c r="N11" s="87"/>
      <c r="O11" s="87"/>
      <c r="P11" s="87"/>
    </row>
    <row r="12" spans="2:16" ht="18">
      <c r="B12" s="312">
        <v>2016</v>
      </c>
      <c r="C12" s="313">
        <v>987155</v>
      </c>
      <c r="D12" s="357">
        <v>6142.491932999999</v>
      </c>
      <c r="E12" s="351"/>
      <c r="F12" s="312" t="s">
        <v>307</v>
      </c>
      <c r="G12" s="353">
        <v>6410237</v>
      </c>
      <c r="H12" s="357">
        <v>26724.579322999994</v>
      </c>
      <c r="J12" s="312"/>
      <c r="K12" s="353"/>
      <c r="L12" s="357"/>
      <c r="M12" s="87"/>
      <c r="N12" s="87"/>
      <c r="O12" s="87"/>
      <c r="P12" s="87"/>
    </row>
    <row r="13" spans="2:16" ht="18">
      <c r="B13" s="312">
        <v>2017</v>
      </c>
      <c r="C13" s="313">
        <v>887065</v>
      </c>
      <c r="D13" s="357">
        <v>6517.525568999999</v>
      </c>
      <c r="F13" s="312" t="s">
        <v>374</v>
      </c>
      <c r="G13" s="353">
        <v>7297302</v>
      </c>
      <c r="H13" s="357">
        <v>33242.10489199999</v>
      </c>
      <c r="J13" s="312"/>
      <c r="K13" s="353"/>
      <c r="L13" s="357"/>
      <c r="M13" s="87"/>
      <c r="N13" s="87"/>
      <c r="O13" s="87"/>
      <c r="P13" s="87"/>
    </row>
    <row r="14" spans="2:16" ht="18">
      <c r="B14" s="312">
        <v>2018</v>
      </c>
      <c r="C14" s="313">
        <v>844708</v>
      </c>
      <c r="D14" s="357">
        <v>6928.006953</v>
      </c>
      <c r="F14" s="312" t="s">
        <v>442</v>
      </c>
      <c r="G14" s="353">
        <v>8142010</v>
      </c>
      <c r="H14" s="357">
        <v>40170.111844999985</v>
      </c>
      <c r="J14" s="87"/>
      <c r="K14" s="353"/>
      <c r="L14" s="357"/>
      <c r="M14" s="87"/>
      <c r="N14" s="87"/>
      <c r="O14" s="87"/>
      <c r="P14" s="87"/>
    </row>
    <row r="15" spans="4:16" ht="18">
      <c r="D15" s="313"/>
      <c r="G15" s="353"/>
      <c r="H15" s="357"/>
      <c r="J15" s="87"/>
      <c r="K15" s="87"/>
      <c r="L15" s="87"/>
      <c r="M15" s="87"/>
      <c r="N15" s="87"/>
      <c r="O15" s="87"/>
      <c r="P15" s="87"/>
    </row>
    <row r="16" spans="7:16" ht="18">
      <c r="G16" s="313"/>
      <c r="J16" s="87"/>
      <c r="K16" s="87"/>
      <c r="L16" s="87"/>
      <c r="M16" s="87"/>
      <c r="N16" s="87"/>
      <c r="O16" s="87"/>
      <c r="P16" s="87"/>
    </row>
    <row r="17" spans="2:16" ht="18">
      <c r="B17" s="341" t="s">
        <v>169</v>
      </c>
      <c r="F17" s="341" t="s">
        <v>169</v>
      </c>
      <c r="G17" s="313"/>
      <c r="J17" s="341"/>
      <c r="K17" s="313"/>
      <c r="M17" s="87"/>
      <c r="N17" s="87"/>
      <c r="O17" s="87"/>
      <c r="P17" s="87"/>
    </row>
    <row r="18" spans="2:16" ht="29.25" customHeight="1">
      <c r="B18" s="211"/>
      <c r="F18" s="389" t="s">
        <v>324</v>
      </c>
      <c r="G18" s="389"/>
      <c r="H18" s="389"/>
      <c r="I18" s="358"/>
      <c r="J18" s="389"/>
      <c r="K18" s="389"/>
      <c r="L18" s="389"/>
      <c r="M18" s="87"/>
      <c r="N18" s="87"/>
      <c r="O18" s="87"/>
      <c r="P18" s="87"/>
    </row>
    <row r="19" spans="2:16" ht="18">
      <c r="B19" s="341" t="s">
        <v>121</v>
      </c>
      <c r="F19" s="341" t="s">
        <v>121</v>
      </c>
      <c r="J19" s="341"/>
      <c r="M19" s="87"/>
      <c r="N19" s="87"/>
      <c r="O19" s="87"/>
      <c r="P19" s="87"/>
    </row>
    <row r="20" spans="10:16" ht="18">
      <c r="J20" s="87"/>
      <c r="K20" s="87"/>
      <c r="L20" s="87"/>
      <c r="M20" s="87"/>
      <c r="N20" s="87"/>
      <c r="O20" s="87"/>
      <c r="P20" s="87"/>
    </row>
    <row r="21" spans="10:16" ht="18">
      <c r="J21" s="87"/>
      <c r="K21" s="87"/>
      <c r="L21" s="87"/>
      <c r="M21" s="87"/>
      <c r="N21" s="87"/>
      <c r="O21" s="87"/>
      <c r="P21" s="87"/>
    </row>
    <row r="22" spans="10:16" ht="18">
      <c r="J22" s="87"/>
      <c r="K22" s="87"/>
      <c r="L22" s="87"/>
      <c r="M22" s="87"/>
      <c r="N22" s="87"/>
      <c r="O22" s="87"/>
      <c r="P22" s="87"/>
    </row>
    <row r="23" spans="10:16" ht="18">
      <c r="J23" s="87"/>
      <c r="K23" s="87"/>
      <c r="L23" s="87"/>
      <c r="M23" s="87"/>
      <c r="N23" s="87"/>
      <c r="O23" s="87"/>
      <c r="P23" s="87"/>
    </row>
    <row r="24" spans="10:16" ht="18">
      <c r="J24" s="87"/>
      <c r="K24" s="87"/>
      <c r="L24" s="87"/>
      <c r="M24" s="87"/>
      <c r="N24" s="87"/>
      <c r="O24" s="87"/>
      <c r="P24" s="87"/>
    </row>
    <row r="25" spans="10:16" ht="18">
      <c r="J25" s="87"/>
      <c r="K25" s="87"/>
      <c r="L25" s="87"/>
      <c r="M25" s="87"/>
      <c r="N25" s="87"/>
      <c r="O25" s="87"/>
      <c r="P25" s="87"/>
    </row>
    <row r="26" spans="10:16" ht="18">
      <c r="J26" s="87"/>
      <c r="K26" s="87"/>
      <c r="L26" s="87"/>
      <c r="M26" s="87"/>
      <c r="N26" s="87"/>
      <c r="O26" s="87"/>
      <c r="P26" s="87"/>
    </row>
    <row r="27" spans="10:16" ht="18">
      <c r="J27" s="87"/>
      <c r="K27" s="87"/>
      <c r="L27" s="87"/>
      <c r="M27" s="87"/>
      <c r="N27" s="87"/>
      <c r="O27" s="87"/>
      <c r="P27" s="87"/>
    </row>
    <row r="28" spans="10:16" ht="18">
      <c r="J28" s="87"/>
      <c r="K28" s="87"/>
      <c r="L28" s="87"/>
      <c r="M28" s="87"/>
      <c r="N28" s="87"/>
      <c r="O28" s="87"/>
      <c r="P28" s="87"/>
    </row>
    <row r="29" spans="10:16" ht="18">
      <c r="J29" s="87"/>
      <c r="K29" s="87"/>
      <c r="L29" s="87"/>
      <c r="M29" s="87"/>
      <c r="N29" s="87"/>
      <c r="O29" s="87"/>
      <c r="P29" s="87"/>
    </row>
  </sheetData>
  <sheetProtection/>
  <mergeCells count="11">
    <mergeCell ref="K4:L4"/>
    <mergeCell ref="F18:H18"/>
    <mergeCell ref="J18:L18"/>
    <mergeCell ref="F4:F5"/>
    <mergeCell ref="G4:H4"/>
    <mergeCell ref="C4:D4"/>
    <mergeCell ref="B3:D3"/>
    <mergeCell ref="B4:B5"/>
    <mergeCell ref="F3:H3"/>
    <mergeCell ref="J3:L3"/>
    <mergeCell ref="J4:J5"/>
  </mergeCells>
  <printOptions/>
  <pageMargins left="0.7480314960629921" right="0.2362204724409449" top="0.3937007874015748" bottom="0.5905511811023623" header="0" footer="0"/>
  <pageSetup fitToHeight="1" fitToWidth="1" horizontalDpi="600" verticalDpi="600" orientation="landscape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zoomScalePageLayoutView="0" workbookViewId="0" topLeftCell="A1">
      <selection activeCell="H24" sqref="H24"/>
    </sheetView>
  </sheetViews>
  <sheetFormatPr defaultColWidth="11.421875" defaultRowHeight="15"/>
  <cols>
    <col min="1" max="1" width="17.421875" style="119" customWidth="1"/>
    <col min="2" max="2" width="11.140625" style="119" customWidth="1"/>
    <col min="3" max="3" width="16.00390625" style="119" customWidth="1"/>
    <col min="4" max="4" width="12.8515625" style="119" bestFit="1" customWidth="1"/>
    <col min="5" max="5" width="17.28125" style="119" bestFit="1" customWidth="1"/>
    <col min="6" max="6" width="12.00390625" style="119" customWidth="1"/>
    <col min="7" max="7" width="12.7109375" style="119" customWidth="1"/>
    <col min="8" max="8" width="7.8515625" style="119" customWidth="1"/>
    <col min="9" max="9" width="9.421875" style="119" customWidth="1"/>
    <col min="10" max="10" width="2.57421875" style="118" customWidth="1"/>
    <col min="11" max="12" width="20.00390625" style="119" customWidth="1"/>
    <col min="13" max="16384" width="11.421875" style="119" customWidth="1"/>
  </cols>
  <sheetData>
    <row r="1" spans="1:5" ht="15">
      <c r="A1" s="9"/>
      <c r="B1" s="117"/>
      <c r="C1" s="118"/>
      <c r="D1" s="118"/>
      <c r="E1" s="118"/>
    </row>
    <row r="2" spans="1:2" ht="14.25">
      <c r="A2" s="117"/>
      <c r="B2" s="117"/>
    </row>
    <row r="3" spans="2:12" ht="15">
      <c r="B3" s="129"/>
      <c r="C3" s="432" t="s">
        <v>261</v>
      </c>
      <c r="D3" s="432"/>
      <c r="E3" s="432"/>
      <c r="F3" s="432"/>
      <c r="G3" s="432"/>
      <c r="H3" s="432"/>
      <c r="I3" s="432"/>
      <c r="J3" s="120"/>
      <c r="K3" s="432" t="s">
        <v>297</v>
      </c>
      <c r="L3" s="432"/>
    </row>
    <row r="4" spans="2:12" ht="30">
      <c r="B4" s="129" t="s">
        <v>178</v>
      </c>
      <c r="C4" s="129" t="s">
        <v>48</v>
      </c>
      <c r="D4" s="129" t="s">
        <v>49</v>
      </c>
      <c r="E4" s="129" t="s">
        <v>50</v>
      </c>
      <c r="F4" s="129" t="s">
        <v>51</v>
      </c>
      <c r="G4" s="129" t="s">
        <v>52</v>
      </c>
      <c r="H4" s="129" t="s">
        <v>53</v>
      </c>
      <c r="I4" s="129" t="s">
        <v>17</v>
      </c>
      <c r="J4" s="120"/>
      <c r="K4" s="129" t="s">
        <v>180</v>
      </c>
      <c r="L4" s="129" t="s">
        <v>181</v>
      </c>
    </row>
    <row r="5" spans="2:12" ht="15">
      <c r="B5" s="121">
        <v>2010</v>
      </c>
      <c r="C5" s="122">
        <v>386</v>
      </c>
      <c r="D5" s="122">
        <v>252</v>
      </c>
      <c r="E5" s="122">
        <v>110</v>
      </c>
      <c r="F5" s="122">
        <v>0</v>
      </c>
      <c r="G5" s="122">
        <v>1143</v>
      </c>
      <c r="H5" s="122">
        <v>0</v>
      </c>
      <c r="I5" s="123">
        <f>SUM(C5:H5)</f>
        <v>1891</v>
      </c>
      <c r="J5" s="123"/>
      <c r="K5" s="124">
        <v>11</v>
      </c>
      <c r="L5" s="125">
        <f aca="true" t="shared" si="0" ref="L5:L13">((I5-K5)/I5)*100</f>
        <v>99.41829719725013</v>
      </c>
    </row>
    <row r="6" spans="2:12" ht="15.75" customHeight="1">
      <c r="B6" s="121">
        <v>2011</v>
      </c>
      <c r="C6" s="122">
        <v>610</v>
      </c>
      <c r="D6" s="122">
        <v>257</v>
      </c>
      <c r="E6" s="122">
        <v>107</v>
      </c>
      <c r="F6" s="122">
        <v>0</v>
      </c>
      <c r="G6" s="122">
        <v>1037</v>
      </c>
      <c r="H6" s="122">
        <v>144</v>
      </c>
      <c r="I6" s="123">
        <f aca="true" t="shared" si="1" ref="I6:I13">SUM(C6:H6)</f>
        <v>2155</v>
      </c>
      <c r="J6" s="123"/>
      <c r="K6" s="124">
        <v>11</v>
      </c>
      <c r="L6" s="125">
        <f t="shared" si="0"/>
        <v>99.48955916473318</v>
      </c>
    </row>
    <row r="7" spans="2:12" ht="15">
      <c r="B7" s="121">
        <v>2012</v>
      </c>
      <c r="C7" s="122">
        <v>517</v>
      </c>
      <c r="D7" s="122">
        <v>224</v>
      </c>
      <c r="E7" s="122">
        <v>72</v>
      </c>
      <c r="F7" s="122">
        <v>0</v>
      </c>
      <c r="G7" s="122">
        <v>1001</v>
      </c>
      <c r="H7" s="122">
        <v>113</v>
      </c>
      <c r="I7" s="123">
        <f t="shared" si="1"/>
        <v>1927</v>
      </c>
      <c r="J7" s="123"/>
      <c r="K7" s="124">
        <v>11</v>
      </c>
      <c r="L7" s="125">
        <f t="shared" si="0"/>
        <v>99.429164504411</v>
      </c>
    </row>
    <row r="8" spans="2:12" ht="15">
      <c r="B8" s="121">
        <v>2013</v>
      </c>
      <c r="C8" s="122">
        <v>619</v>
      </c>
      <c r="D8" s="122">
        <v>171</v>
      </c>
      <c r="E8" s="122">
        <v>182</v>
      </c>
      <c r="F8" s="122">
        <v>0</v>
      </c>
      <c r="G8" s="122">
        <v>1178</v>
      </c>
      <c r="H8" s="122">
        <v>190</v>
      </c>
      <c r="I8" s="123">
        <f t="shared" si="1"/>
        <v>2340</v>
      </c>
      <c r="J8" s="123"/>
      <c r="K8" s="124">
        <v>17</v>
      </c>
      <c r="L8" s="125">
        <f t="shared" si="0"/>
        <v>99.27350427350427</v>
      </c>
    </row>
    <row r="9" spans="2:12" ht="15">
      <c r="B9" s="121">
        <v>2014</v>
      </c>
      <c r="C9" s="122">
        <v>519</v>
      </c>
      <c r="D9" s="122">
        <v>163</v>
      </c>
      <c r="E9" s="122">
        <v>139</v>
      </c>
      <c r="F9" s="122">
        <v>0</v>
      </c>
      <c r="G9" s="122">
        <v>1016</v>
      </c>
      <c r="H9" s="122">
        <v>200</v>
      </c>
      <c r="I9" s="123">
        <f t="shared" si="1"/>
        <v>2037</v>
      </c>
      <c r="J9" s="123"/>
      <c r="K9" s="124">
        <v>16</v>
      </c>
      <c r="L9" s="125">
        <f t="shared" si="0"/>
        <v>99.21453117329406</v>
      </c>
    </row>
    <row r="10" spans="2:12" ht="15">
      <c r="B10" s="121">
        <v>2015</v>
      </c>
      <c r="C10" s="122">
        <v>534</v>
      </c>
      <c r="D10" s="122">
        <v>153</v>
      </c>
      <c r="E10" s="122">
        <v>117</v>
      </c>
      <c r="F10" s="122">
        <v>0</v>
      </c>
      <c r="G10" s="122">
        <v>984</v>
      </c>
      <c r="H10" s="122">
        <v>100</v>
      </c>
      <c r="I10" s="123">
        <f t="shared" si="1"/>
        <v>1888</v>
      </c>
      <c r="J10" s="123"/>
      <c r="K10" s="124">
        <v>34</v>
      </c>
      <c r="L10" s="125">
        <f t="shared" si="0"/>
        <v>98.19915254237289</v>
      </c>
    </row>
    <row r="11" spans="2:12" ht="15">
      <c r="B11" s="121">
        <v>2016</v>
      </c>
      <c r="C11" s="126">
        <v>592</v>
      </c>
      <c r="D11" s="122">
        <v>139</v>
      </c>
      <c r="E11" s="122">
        <v>102</v>
      </c>
      <c r="F11" s="122">
        <v>0</v>
      </c>
      <c r="G11" s="122">
        <v>1150</v>
      </c>
      <c r="H11" s="122">
        <v>182</v>
      </c>
      <c r="I11" s="123">
        <f t="shared" si="1"/>
        <v>2165</v>
      </c>
      <c r="K11" s="124">
        <v>28</v>
      </c>
      <c r="L11" s="125">
        <f t="shared" si="0"/>
        <v>98.70669745958429</v>
      </c>
    </row>
    <row r="12" spans="1:12" ht="15">
      <c r="A12" s="127"/>
      <c r="B12" s="121">
        <v>2017</v>
      </c>
      <c r="C12" s="126">
        <v>610</v>
      </c>
      <c r="D12" s="122">
        <v>190</v>
      </c>
      <c r="E12" s="122">
        <v>141</v>
      </c>
      <c r="F12" s="122">
        <v>0</v>
      </c>
      <c r="G12" s="122">
        <v>1217</v>
      </c>
      <c r="H12" s="122">
        <v>176</v>
      </c>
      <c r="I12" s="123">
        <f t="shared" si="1"/>
        <v>2334</v>
      </c>
      <c r="K12" s="124">
        <v>32</v>
      </c>
      <c r="L12" s="125">
        <f t="shared" si="0"/>
        <v>98.62896315338475</v>
      </c>
    </row>
    <row r="13" spans="2:12" ht="15">
      <c r="B13" s="121">
        <v>2018</v>
      </c>
      <c r="C13" s="126">
        <v>609</v>
      </c>
      <c r="D13" s="122">
        <v>43</v>
      </c>
      <c r="E13" s="122">
        <v>96</v>
      </c>
      <c r="F13" s="122">
        <v>140</v>
      </c>
      <c r="G13" s="122">
        <v>1194</v>
      </c>
      <c r="H13" s="122">
        <v>142</v>
      </c>
      <c r="I13" s="123">
        <f t="shared" si="1"/>
        <v>2224</v>
      </c>
      <c r="K13" s="124">
        <v>24</v>
      </c>
      <c r="L13" s="125">
        <f t="shared" si="0"/>
        <v>98.92086330935251</v>
      </c>
    </row>
    <row r="14" spans="3:11" ht="15">
      <c r="C14" s="126"/>
      <c r="D14" s="122"/>
      <c r="E14" s="122"/>
      <c r="F14" s="122"/>
      <c r="G14" s="122"/>
      <c r="H14" s="122"/>
      <c r="K14" s="124"/>
    </row>
    <row r="15" ht="15">
      <c r="K15" s="124"/>
    </row>
    <row r="16" ht="15">
      <c r="K16" s="124"/>
    </row>
    <row r="17" spans="2:11" ht="15">
      <c r="B17" s="105" t="s">
        <v>169</v>
      </c>
      <c r="K17" s="124"/>
    </row>
    <row r="18" ht="15">
      <c r="B18" s="128" t="s">
        <v>121</v>
      </c>
    </row>
    <row r="21" spans="2:12" ht="18"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</row>
    <row r="22" spans="2:12" ht="18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</row>
    <row r="23" spans="2:12" ht="18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</row>
    <row r="24" spans="2:12" ht="18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</row>
    <row r="25" spans="2:12" ht="18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</row>
    <row r="26" spans="2:12" ht="18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</row>
    <row r="27" spans="2:12" ht="18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</row>
    <row r="28" spans="2:12" ht="18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</row>
    <row r="29" spans="2:12" ht="18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</row>
    <row r="30" spans="2:12" ht="18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</row>
    <row r="40" spans="2:4" ht="18">
      <c r="B40" s="102"/>
      <c r="C40" s="102"/>
      <c r="D40" s="102"/>
    </row>
    <row r="41" spans="2:4" ht="18">
      <c r="B41" s="102"/>
      <c r="C41" s="102"/>
      <c r="D41" s="102"/>
    </row>
  </sheetData>
  <sheetProtection/>
  <mergeCells count="2">
    <mergeCell ref="C3:I3"/>
    <mergeCell ref="K3:L3"/>
  </mergeCells>
  <printOptions/>
  <pageMargins left="0.7480314960629921" right="0.4" top="0.984251968503937" bottom="0.984251968503937" header="0" footer="0"/>
  <pageSetup fitToHeight="1" fitToWidth="1" horizontalDpi="600" verticalDpi="600" orientation="portrait" scale="61" r:id="rId2"/>
  <ignoredErrors>
    <ignoredError sqref="L5:L13" unlockedFormula="1"/>
    <ignoredError sqref="I5:I13" formulaRange="1"/>
  </ignoredError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zoomScalePageLayoutView="0" workbookViewId="0" topLeftCell="A1">
      <selection activeCell="J30" sqref="J30"/>
    </sheetView>
  </sheetViews>
  <sheetFormatPr defaultColWidth="11.421875" defaultRowHeight="15"/>
  <cols>
    <col min="1" max="1" width="11.421875" style="11" customWidth="1"/>
    <col min="2" max="2" width="38.00390625" style="11" customWidth="1"/>
    <col min="3" max="3" width="19.421875" style="11" bestFit="1" customWidth="1"/>
    <col min="4" max="4" width="19.421875" style="11" customWidth="1"/>
    <col min="5" max="6" width="13.8515625" style="11" bestFit="1" customWidth="1"/>
    <col min="7" max="7" width="17.00390625" style="11" customWidth="1"/>
    <col min="8" max="16384" width="11.421875" style="11" customWidth="1"/>
  </cols>
  <sheetData>
    <row r="1" spans="1:2" ht="15">
      <c r="A1" s="9"/>
      <c r="B1" s="10"/>
    </row>
    <row r="2" spans="1:2" ht="12">
      <c r="A2" s="12"/>
      <c r="B2" s="10"/>
    </row>
    <row r="3" spans="1:7" ht="13.5">
      <c r="A3" s="12"/>
      <c r="B3" s="434" t="s">
        <v>116</v>
      </c>
      <c r="C3" s="434"/>
      <c r="D3" s="434"/>
      <c r="E3" s="434"/>
      <c r="F3" s="434"/>
      <c r="G3" s="434"/>
    </row>
    <row r="4" spans="1:7" ht="13.5">
      <c r="A4" s="12"/>
      <c r="B4" s="434" t="s">
        <v>357</v>
      </c>
      <c r="C4" s="434"/>
      <c r="D4" s="434"/>
      <c r="E4" s="434"/>
      <c r="F4" s="434"/>
      <c r="G4" s="434"/>
    </row>
    <row r="5" spans="2:7" s="13" customFormat="1" ht="13.5">
      <c r="B5" s="434" t="s">
        <v>143</v>
      </c>
      <c r="C5" s="434"/>
      <c r="D5" s="434"/>
      <c r="E5" s="434"/>
      <c r="F5" s="434"/>
      <c r="G5" s="434"/>
    </row>
    <row r="6" spans="2:7" s="13" customFormat="1" ht="13.5">
      <c r="B6" s="434" t="s">
        <v>406</v>
      </c>
      <c r="C6" s="434"/>
      <c r="D6" s="434"/>
      <c r="E6" s="434"/>
      <c r="F6" s="434"/>
      <c r="G6" s="434"/>
    </row>
    <row r="7" spans="2:7" s="13" customFormat="1" ht="13.5">
      <c r="B7" s="434" t="s">
        <v>87</v>
      </c>
      <c r="C7" s="434"/>
      <c r="D7" s="434"/>
      <c r="E7" s="434"/>
      <c r="F7" s="434"/>
      <c r="G7" s="434"/>
    </row>
    <row r="8" spans="2:7" s="13" customFormat="1" ht="13.5">
      <c r="B8" s="434" t="s">
        <v>8</v>
      </c>
      <c r="C8" s="14" t="s">
        <v>395</v>
      </c>
      <c r="D8" s="434" t="s">
        <v>144</v>
      </c>
      <c r="E8" s="14" t="s">
        <v>395</v>
      </c>
      <c r="F8" s="434" t="s">
        <v>144</v>
      </c>
      <c r="G8" s="14" t="s">
        <v>140</v>
      </c>
    </row>
    <row r="9" spans="2:7" s="13" customFormat="1" ht="13.5">
      <c r="B9" s="434"/>
      <c r="C9" s="15" t="s">
        <v>347</v>
      </c>
      <c r="D9" s="434"/>
      <c r="E9" s="15" t="s">
        <v>398</v>
      </c>
      <c r="F9" s="434"/>
      <c r="G9" s="14" t="s">
        <v>409</v>
      </c>
    </row>
    <row r="10" spans="2:10" s="13" customFormat="1" ht="13.5">
      <c r="B10" s="13" t="s">
        <v>145</v>
      </c>
      <c r="C10" s="16">
        <f>SUM(C11:C14)</f>
        <v>37869.8</v>
      </c>
      <c r="D10" s="17">
        <f>(C10/$C$10)*100</f>
        <v>100</v>
      </c>
      <c r="E10" s="16">
        <f>SUM(E11:E14)</f>
        <v>50411.35</v>
      </c>
      <c r="F10" s="17">
        <v>100</v>
      </c>
      <c r="G10" s="17">
        <f>((E10/C10)-1)*100</f>
        <v>33.11755013229538</v>
      </c>
      <c r="H10" s="18"/>
      <c r="I10" s="18"/>
      <c r="J10" s="18"/>
    </row>
    <row r="11" spans="2:10" ht="13.5">
      <c r="B11" s="19" t="s">
        <v>358</v>
      </c>
      <c r="C11" s="20">
        <v>37859.86</v>
      </c>
      <c r="D11" s="21">
        <f>(C11/$C$10)*100</f>
        <v>99.97375217191534</v>
      </c>
      <c r="E11" s="20">
        <v>50411.27</v>
      </c>
      <c r="F11" s="21">
        <f>E11*F10/E10</f>
        <v>99.99984130557901</v>
      </c>
      <c r="G11" s="21">
        <f>((E11/C11)-1)*100</f>
        <v>33.152288465937275</v>
      </c>
      <c r="H11" s="23"/>
      <c r="I11" s="23"/>
      <c r="J11" s="23"/>
    </row>
    <row r="12" spans="2:10" ht="13.5">
      <c r="B12" s="19" t="s">
        <v>359</v>
      </c>
      <c r="C12" s="20">
        <v>9.94</v>
      </c>
      <c r="D12" s="21">
        <f>(C12/$C$10)*100</f>
        <v>0.02624782808464792</v>
      </c>
      <c r="E12" s="20">
        <v>0.08</v>
      </c>
      <c r="F12" s="22" t="s">
        <v>149</v>
      </c>
      <c r="G12" s="21">
        <f>((E12/C12)-1)*100</f>
        <v>-99.19517102615694</v>
      </c>
      <c r="H12" s="23"/>
      <c r="I12" s="23"/>
      <c r="J12" s="23"/>
    </row>
    <row r="13" spans="2:10" ht="13.5">
      <c r="B13" s="19" t="s">
        <v>360</v>
      </c>
      <c r="C13" s="20">
        <v>0</v>
      </c>
      <c r="D13" s="24" t="s">
        <v>147</v>
      </c>
      <c r="E13" s="20">
        <v>0</v>
      </c>
      <c r="F13" s="24" t="s">
        <v>147</v>
      </c>
      <c r="G13" s="24" t="s">
        <v>147</v>
      </c>
      <c r="H13" s="23"/>
      <c r="I13" s="23"/>
      <c r="J13" s="23"/>
    </row>
    <row r="14" spans="2:10" s="13" customFormat="1" ht="13.5">
      <c r="B14" s="19" t="s">
        <v>361</v>
      </c>
      <c r="C14" s="20">
        <v>0</v>
      </c>
      <c r="D14" s="24" t="s">
        <v>147</v>
      </c>
      <c r="E14" s="20">
        <v>0</v>
      </c>
      <c r="F14" s="24" t="s">
        <v>147</v>
      </c>
      <c r="G14" s="24" t="s">
        <v>147</v>
      </c>
      <c r="H14" s="18"/>
      <c r="I14" s="18"/>
      <c r="J14" s="18"/>
    </row>
    <row r="15" spans="2:10" s="13" customFormat="1" ht="13.5">
      <c r="B15" s="13" t="s">
        <v>148</v>
      </c>
      <c r="C15" s="25">
        <v>0.12</v>
      </c>
      <c r="D15" s="17" t="s">
        <v>149</v>
      </c>
      <c r="E15" s="25">
        <v>0.35</v>
      </c>
      <c r="F15" s="17" t="s">
        <v>149</v>
      </c>
      <c r="G15" s="17">
        <f>((E15/C15)-1)*100</f>
        <v>191.66666666666666</v>
      </c>
      <c r="H15" s="18"/>
      <c r="I15" s="18"/>
      <c r="J15" s="18"/>
    </row>
    <row r="16" spans="2:10" ht="13.5">
      <c r="B16" s="26" t="s">
        <v>150</v>
      </c>
      <c r="C16" s="27">
        <f>C10-C15</f>
        <v>37869.68</v>
      </c>
      <c r="D16" s="28">
        <f>C16*D10/C10</f>
        <v>99.99968312481185</v>
      </c>
      <c r="E16" s="27">
        <f>E10-E15</f>
        <v>50411</v>
      </c>
      <c r="F16" s="28">
        <f>E16*F10/E10</f>
        <v>99.99930571190814</v>
      </c>
      <c r="G16" s="28">
        <f>((E16/C16)-1)*100</f>
        <v>33.11704772789208</v>
      </c>
      <c r="H16" s="23"/>
      <c r="I16" s="23"/>
      <c r="J16" s="23"/>
    </row>
    <row r="17" spans="3:10" ht="13.5">
      <c r="C17" s="23"/>
      <c r="D17" s="23"/>
      <c r="E17" s="23"/>
      <c r="F17" s="23"/>
      <c r="G17" s="23"/>
      <c r="H17" s="23"/>
      <c r="I17" s="23"/>
      <c r="J17" s="23"/>
    </row>
    <row r="18" spans="2:7" s="13" customFormat="1" ht="13.5">
      <c r="B18" s="434" t="s">
        <v>151</v>
      </c>
      <c r="C18" s="434"/>
      <c r="D18" s="434"/>
      <c r="E18" s="434"/>
      <c r="F18" s="11"/>
      <c r="G18" s="11"/>
    </row>
    <row r="19" spans="2:7" s="13" customFormat="1" ht="13.5">
      <c r="B19" s="434" t="s">
        <v>87</v>
      </c>
      <c r="C19" s="434"/>
      <c r="D19" s="434"/>
      <c r="E19" s="434"/>
      <c r="F19" s="11"/>
      <c r="G19" s="11"/>
    </row>
    <row r="20" spans="2:7" s="13" customFormat="1" ht="13.5">
      <c r="B20" s="14" t="s">
        <v>8</v>
      </c>
      <c r="C20" s="14" t="s">
        <v>394</v>
      </c>
      <c r="D20" s="14" t="s">
        <v>399</v>
      </c>
      <c r="E20" s="14" t="s">
        <v>140</v>
      </c>
      <c r="F20" s="11"/>
      <c r="G20" s="11"/>
    </row>
    <row r="21" spans="2:5" s="13" customFormat="1" ht="13.5">
      <c r="B21" s="13" t="s">
        <v>284</v>
      </c>
      <c r="C21" s="16">
        <v>30159.6</v>
      </c>
      <c r="D21" s="16">
        <v>37859.86</v>
      </c>
      <c r="E21" s="29">
        <f>((D21/C21)-1)*100</f>
        <v>25.531704664518106</v>
      </c>
    </row>
    <row r="22" spans="2:5" s="13" customFormat="1" ht="13.5">
      <c r="B22" s="13" t="s">
        <v>285</v>
      </c>
      <c r="C22" s="16">
        <f>SUM(C23:C24)</f>
        <v>19783.67</v>
      </c>
      <c r="D22" s="16">
        <f>SUM(D23:D24)</f>
        <v>23404.5</v>
      </c>
      <c r="E22" s="29">
        <f aca="true" t="shared" si="0" ref="E22:E30">((D22/C22)-1)*100</f>
        <v>18.30211482500468</v>
      </c>
    </row>
    <row r="23" spans="2:5" ht="13.5">
      <c r="B23" s="19" t="s">
        <v>154</v>
      </c>
      <c r="C23" s="20">
        <v>17478.18</v>
      </c>
      <c r="D23" s="20">
        <v>20022.93</v>
      </c>
      <c r="E23" s="30">
        <f t="shared" si="0"/>
        <v>14.559582290604634</v>
      </c>
    </row>
    <row r="24" spans="2:5" ht="13.5">
      <c r="B24" s="19" t="s">
        <v>155</v>
      </c>
      <c r="C24" s="20">
        <v>2305.49</v>
      </c>
      <c r="D24" s="20">
        <v>3381.57</v>
      </c>
      <c r="E24" s="30">
        <f t="shared" si="0"/>
        <v>46.674676532971326</v>
      </c>
    </row>
    <row r="25" spans="2:5" s="13" customFormat="1" ht="13.5">
      <c r="B25" s="13" t="s">
        <v>286</v>
      </c>
      <c r="C25" s="16">
        <f>SUM(C26:C30)</f>
        <v>12083.409999999998</v>
      </c>
      <c r="D25" s="16">
        <f>SUM(D26:D30)</f>
        <v>10853.09</v>
      </c>
      <c r="E25" s="29">
        <f t="shared" si="0"/>
        <v>-10.181894018327597</v>
      </c>
    </row>
    <row r="26" spans="2:5" ht="13.5">
      <c r="B26" s="19" t="s">
        <v>157</v>
      </c>
      <c r="C26" s="20">
        <v>2671.74</v>
      </c>
      <c r="D26" s="20">
        <v>612.58</v>
      </c>
      <c r="E26" s="30">
        <f t="shared" si="0"/>
        <v>-77.07187076586793</v>
      </c>
    </row>
    <row r="27" spans="2:5" ht="13.5">
      <c r="B27" s="19" t="s">
        <v>362</v>
      </c>
      <c r="C27" s="20">
        <v>5836</v>
      </c>
      <c r="D27" s="20">
        <v>8866.37</v>
      </c>
      <c r="E27" s="30">
        <f t="shared" si="0"/>
        <v>51.92546264564773</v>
      </c>
    </row>
    <row r="28" spans="2:5" ht="13.5">
      <c r="B28" s="31" t="s">
        <v>363</v>
      </c>
      <c r="C28" s="32">
        <v>2080.15</v>
      </c>
      <c r="D28" s="32">
        <v>687.19</v>
      </c>
      <c r="E28" s="30">
        <f t="shared" si="0"/>
        <v>-66.96440160565345</v>
      </c>
    </row>
    <row r="29" spans="2:7" s="13" customFormat="1" ht="13.5">
      <c r="B29" s="31" t="s">
        <v>364</v>
      </c>
      <c r="C29" s="32">
        <v>1493.21</v>
      </c>
      <c r="D29" s="32">
        <v>684.23</v>
      </c>
      <c r="E29" s="30">
        <f t="shared" si="0"/>
        <v>-54.177242316887785</v>
      </c>
      <c r="F29" s="11"/>
      <c r="G29" s="11"/>
    </row>
    <row r="30" spans="2:7" s="13" customFormat="1" ht="13.5">
      <c r="B30" s="31" t="s">
        <v>421</v>
      </c>
      <c r="C30" s="32">
        <v>2.31</v>
      </c>
      <c r="D30" s="32">
        <v>2.72</v>
      </c>
      <c r="E30" s="30">
        <f t="shared" si="0"/>
        <v>17.74891774891776</v>
      </c>
      <c r="F30" s="11"/>
      <c r="G30" s="11"/>
    </row>
    <row r="31" spans="2:7" ht="13.5">
      <c r="B31" s="26" t="s">
        <v>366</v>
      </c>
      <c r="C31" s="27">
        <f>C21+C22-C25</f>
        <v>37859.86</v>
      </c>
      <c r="D31" s="27">
        <f>D21+D22-D25</f>
        <v>50411.270000000004</v>
      </c>
      <c r="E31" s="33">
        <f>((D31/C31)-1)*100</f>
        <v>33.152288465937275</v>
      </c>
      <c r="F31" s="13"/>
      <c r="G31" s="13"/>
    </row>
    <row r="32" spans="2:7" ht="13.5">
      <c r="B32" s="11" t="s">
        <v>254</v>
      </c>
      <c r="C32" s="34"/>
      <c r="D32" s="34"/>
      <c r="E32" s="13"/>
      <c r="F32" s="13"/>
      <c r="G32" s="13"/>
    </row>
    <row r="33" ht="13.5">
      <c r="B33" s="11" t="s">
        <v>255</v>
      </c>
    </row>
    <row r="34" spans="2:3" ht="13.5">
      <c r="B34" s="433" t="s">
        <v>256</v>
      </c>
      <c r="C34" s="433"/>
    </row>
    <row r="35" spans="2:3" ht="13.5">
      <c r="B35" s="11" t="s">
        <v>159</v>
      </c>
      <c r="C35" s="11" t="s">
        <v>160</v>
      </c>
    </row>
    <row r="36" ht="13.5">
      <c r="B36" s="11" t="s">
        <v>420</v>
      </c>
    </row>
    <row r="37" ht="13.5">
      <c r="B37" s="11" t="s">
        <v>121</v>
      </c>
    </row>
    <row r="39" spans="2:7" ht="13.5">
      <c r="B39" s="434" t="s">
        <v>171</v>
      </c>
      <c r="C39" s="434"/>
      <c r="D39" s="434"/>
      <c r="E39" s="434"/>
      <c r="F39" s="434"/>
      <c r="G39" s="434"/>
    </row>
    <row r="40" spans="2:7" ht="13.5">
      <c r="B40" s="434" t="s">
        <v>275</v>
      </c>
      <c r="C40" s="434"/>
      <c r="D40" s="434"/>
      <c r="E40" s="434"/>
      <c r="F40" s="434"/>
      <c r="G40" s="434"/>
    </row>
    <row r="41" spans="2:7" ht="40.5">
      <c r="B41" s="14" t="s">
        <v>161</v>
      </c>
      <c r="C41" s="14" t="s">
        <v>400</v>
      </c>
      <c r="D41" s="14" t="s">
        <v>407</v>
      </c>
      <c r="E41" s="14" t="s">
        <v>401</v>
      </c>
      <c r="F41" s="14" t="s">
        <v>162</v>
      </c>
      <c r="G41" s="14" t="s">
        <v>367</v>
      </c>
    </row>
    <row r="42" spans="2:7" ht="13.5">
      <c r="B42" s="11" t="s">
        <v>157</v>
      </c>
      <c r="C42" s="35">
        <v>14444.35</v>
      </c>
      <c r="D42" s="35">
        <v>13831.77</v>
      </c>
      <c r="E42" s="35">
        <v>612.58</v>
      </c>
      <c r="F42" s="35">
        <f>SUM(D42:E42)</f>
        <v>14444.35</v>
      </c>
      <c r="G42" s="35">
        <v>0</v>
      </c>
    </row>
    <row r="43" spans="2:7" ht="13.5">
      <c r="B43" s="11" t="s">
        <v>368</v>
      </c>
      <c r="C43" s="35">
        <v>45393.207</v>
      </c>
      <c r="D43" s="35">
        <v>21940.86</v>
      </c>
      <c r="E43" s="35">
        <v>8866.369</v>
      </c>
      <c r="F43" s="35">
        <f>SUM(D43:E43)</f>
        <v>30807.229</v>
      </c>
      <c r="G43" s="35">
        <v>14585.978000000003</v>
      </c>
    </row>
    <row r="44" spans="2:7" ht="13.5">
      <c r="B44" s="11" t="s">
        <v>373</v>
      </c>
      <c r="C44" s="35">
        <v>12102.337</v>
      </c>
      <c r="D44" s="35">
        <v>3872.78</v>
      </c>
      <c r="E44" s="35">
        <v>687.19</v>
      </c>
      <c r="F44" s="35">
        <f>SUM(D44:E44)</f>
        <v>4559.97</v>
      </c>
      <c r="G44" s="35">
        <v>7542.366999999999</v>
      </c>
    </row>
    <row r="45" spans="2:7" ht="13.5">
      <c r="B45" s="11" t="s">
        <v>369</v>
      </c>
      <c r="C45" s="35">
        <v>7502.22</v>
      </c>
      <c r="D45" s="35">
        <v>2825.423</v>
      </c>
      <c r="E45" s="35">
        <v>684.23</v>
      </c>
      <c r="F45" s="35">
        <f>SUM(D45:E45)</f>
        <v>3509.653</v>
      </c>
      <c r="G45" s="35">
        <v>3992.5670000000005</v>
      </c>
    </row>
    <row r="46" spans="2:7" ht="13.5">
      <c r="B46" s="11" t="s">
        <v>365</v>
      </c>
      <c r="C46" s="35">
        <v>25.25</v>
      </c>
      <c r="D46" s="35">
        <v>21.662</v>
      </c>
      <c r="E46" s="35">
        <v>2.72</v>
      </c>
      <c r="F46" s="35">
        <f>SUM(D46:E46)</f>
        <v>24.381999999999998</v>
      </c>
      <c r="G46" s="35">
        <v>0.8680000000000021</v>
      </c>
    </row>
    <row r="47" spans="2:7" ht="13.5">
      <c r="B47" s="26" t="s">
        <v>17</v>
      </c>
      <c r="C47" s="27">
        <f>SUM(C42:C46)</f>
        <v>79467.364</v>
      </c>
      <c r="D47" s="27">
        <f>SUM(D42:D46)</f>
        <v>42492.495</v>
      </c>
      <c r="E47" s="27">
        <f>SUM(E42:E46)</f>
        <v>10853.089</v>
      </c>
      <c r="F47" s="27">
        <f>SUM(F43:F46)</f>
        <v>38901.234</v>
      </c>
      <c r="G47" s="27">
        <f>SUM(G42:G46)</f>
        <v>26121.78</v>
      </c>
    </row>
    <row r="48" spans="4:7" ht="13.5">
      <c r="D48" s="23"/>
      <c r="E48" s="36"/>
      <c r="F48" s="36"/>
      <c r="G48" s="36"/>
    </row>
    <row r="50" spans="2:7" ht="13.5">
      <c r="B50" s="434" t="s">
        <v>163</v>
      </c>
      <c r="C50" s="434"/>
      <c r="D50" s="434"/>
      <c r="E50" s="434"/>
      <c r="F50" s="434"/>
      <c r="G50" s="434"/>
    </row>
    <row r="51" spans="2:7" ht="13.5">
      <c r="B51" s="435" t="s">
        <v>424</v>
      </c>
      <c r="C51" s="435"/>
      <c r="D51" s="435"/>
      <c r="E51" s="435"/>
      <c r="F51" s="435"/>
      <c r="G51" s="435"/>
    </row>
    <row r="52" ht="12">
      <c r="B52" s="11" t="s">
        <v>255</v>
      </c>
    </row>
    <row r="53" ht="12">
      <c r="B53" s="11" t="s">
        <v>164</v>
      </c>
    </row>
    <row r="54" ht="13.5">
      <c r="B54" s="11" t="s">
        <v>372</v>
      </c>
    </row>
    <row r="55" spans="2:6" ht="13.5">
      <c r="B55" s="11" t="s">
        <v>121</v>
      </c>
      <c r="F55" s="37"/>
    </row>
  </sheetData>
  <sheetProtection/>
  <mergeCells count="15">
    <mergeCell ref="B39:G39"/>
    <mergeCell ref="B40:G40"/>
    <mergeCell ref="B50:G50"/>
    <mergeCell ref="B51:G51"/>
    <mergeCell ref="B3:G3"/>
    <mergeCell ref="B4:G4"/>
    <mergeCell ref="B5:G5"/>
    <mergeCell ref="B6:G6"/>
    <mergeCell ref="B7:G7"/>
    <mergeCell ref="B34:C34"/>
    <mergeCell ref="D8:D9"/>
    <mergeCell ref="F8:F9"/>
    <mergeCell ref="B8:B9"/>
    <mergeCell ref="B19:E19"/>
    <mergeCell ref="B18:E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9" r:id="rId2"/>
  <ignoredErrors>
    <ignoredError sqref="G10:G16 F12:F16" evalError="1"/>
    <ignoredError sqref="F11 F47 D16:E16 D10 E10 C10" numberStoredAsText="1" evalError="1"/>
    <ignoredError sqref="C8:F9 F10" numberStoredAsText="1"/>
    <ignoredError sqref="F42:F46 C11:E15 C16" formulaRange="1"/>
    <ignoredError sqref="F47 D16:E16 D10" formula="1" formulaRange="1"/>
    <ignoredError sqref="E10 C10" numberStoredAsText="1" formulaRange="1"/>
  </ignoredError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showGridLines="0" zoomScalePageLayoutView="0" workbookViewId="0" topLeftCell="A1">
      <selection activeCell="H22" sqref="H22"/>
    </sheetView>
  </sheetViews>
  <sheetFormatPr defaultColWidth="11.421875" defaultRowHeight="15"/>
  <cols>
    <col min="1" max="1" width="11.421875" style="11" customWidth="1"/>
    <col min="2" max="2" width="32.7109375" style="11" bestFit="1" customWidth="1"/>
    <col min="3" max="4" width="15.8515625" style="11" customWidth="1"/>
    <col min="5" max="5" width="14.8515625" style="11" customWidth="1"/>
    <col min="6" max="6" width="15.8515625" style="11" bestFit="1" customWidth="1"/>
    <col min="7" max="7" width="15.8515625" style="11" customWidth="1"/>
    <col min="8" max="16384" width="11.421875" style="11" customWidth="1"/>
  </cols>
  <sheetData>
    <row r="1" spans="1:2" ht="15">
      <c r="A1" s="9"/>
      <c r="B1" s="10"/>
    </row>
    <row r="2" spans="1:2" ht="12">
      <c r="A2" s="12"/>
      <c r="B2" s="10"/>
    </row>
    <row r="3" spans="2:7" ht="13.5">
      <c r="B3" s="434" t="s">
        <v>116</v>
      </c>
      <c r="C3" s="434"/>
      <c r="D3" s="434"/>
      <c r="E3" s="434"/>
      <c r="F3" s="434"/>
      <c r="G3" s="434"/>
    </row>
    <row r="4" spans="2:7" ht="13.5">
      <c r="B4" s="434" t="s">
        <v>165</v>
      </c>
      <c r="C4" s="434"/>
      <c r="D4" s="434"/>
      <c r="E4" s="434"/>
      <c r="F4" s="434"/>
      <c r="G4" s="434"/>
    </row>
    <row r="5" spans="2:7" ht="13.5">
      <c r="B5" s="434" t="s">
        <v>143</v>
      </c>
      <c r="C5" s="434"/>
      <c r="D5" s="434"/>
      <c r="E5" s="434"/>
      <c r="F5" s="434"/>
      <c r="G5" s="434"/>
    </row>
    <row r="6" spans="2:7" ht="13.5">
      <c r="B6" s="434" t="s">
        <v>404</v>
      </c>
      <c r="C6" s="434"/>
      <c r="D6" s="434"/>
      <c r="E6" s="434"/>
      <c r="F6" s="434"/>
      <c r="G6" s="434"/>
    </row>
    <row r="7" spans="2:7" ht="13.5">
      <c r="B7" s="434" t="s">
        <v>87</v>
      </c>
      <c r="C7" s="434"/>
      <c r="D7" s="434"/>
      <c r="E7" s="434"/>
      <c r="F7" s="434"/>
      <c r="G7" s="434"/>
    </row>
    <row r="8" spans="2:7" ht="13.5">
      <c r="B8" s="434" t="s">
        <v>8</v>
      </c>
      <c r="C8" s="14" t="s">
        <v>395</v>
      </c>
      <c r="D8" s="434" t="s">
        <v>144</v>
      </c>
      <c r="E8" s="14" t="s">
        <v>395</v>
      </c>
      <c r="F8" s="434" t="s">
        <v>144</v>
      </c>
      <c r="G8" s="38" t="s">
        <v>140</v>
      </c>
    </row>
    <row r="9" spans="2:7" ht="13.5">
      <c r="B9" s="434"/>
      <c r="C9" s="15" t="s">
        <v>347</v>
      </c>
      <c r="D9" s="434"/>
      <c r="E9" s="15" t="s">
        <v>398</v>
      </c>
      <c r="F9" s="434"/>
      <c r="G9" s="38" t="s">
        <v>408</v>
      </c>
    </row>
    <row r="10" spans="2:7" ht="13.5">
      <c r="B10" s="13" t="s">
        <v>145</v>
      </c>
      <c r="C10" s="16">
        <f>SUM(C11:C13)</f>
        <v>1589.58</v>
      </c>
      <c r="D10" s="17">
        <v>100</v>
      </c>
      <c r="E10" s="16">
        <f>SUM(E11:E13)</f>
        <v>1448.44</v>
      </c>
      <c r="F10" s="17">
        <v>100</v>
      </c>
      <c r="G10" s="17">
        <f>((E10/C10)-1)*100</f>
        <v>-8.879074975779755</v>
      </c>
    </row>
    <row r="11" spans="2:7" ht="13.5">
      <c r="B11" s="19" t="s">
        <v>172</v>
      </c>
      <c r="C11" s="39">
        <v>1586.34</v>
      </c>
      <c r="D11" s="40">
        <f>C11*D10/C10</f>
        <v>99.79617257388745</v>
      </c>
      <c r="E11" s="39">
        <v>1445.2</v>
      </c>
      <c r="F11" s="40">
        <f>E11*F10/E10</f>
        <v>99.77631106569827</v>
      </c>
      <c r="G11" s="21">
        <f>((E11/C11)-1)*100</f>
        <v>-8.897209929775451</v>
      </c>
    </row>
    <row r="12" spans="2:7" ht="13.5">
      <c r="B12" s="19" t="s">
        <v>173</v>
      </c>
      <c r="C12" s="39">
        <v>3.24</v>
      </c>
      <c r="D12" s="40" t="s">
        <v>149</v>
      </c>
      <c r="E12" s="39">
        <v>3.24</v>
      </c>
      <c r="F12" s="40" t="s">
        <v>149</v>
      </c>
      <c r="G12" s="21">
        <f>((E12/C12)-1)*100</f>
        <v>0</v>
      </c>
    </row>
    <row r="13" spans="2:7" ht="13.5">
      <c r="B13" s="19" t="s">
        <v>146</v>
      </c>
      <c r="C13" s="39">
        <v>0</v>
      </c>
      <c r="D13" s="24" t="s">
        <v>147</v>
      </c>
      <c r="E13" s="39">
        <v>0</v>
      </c>
      <c r="F13" s="24" t="s">
        <v>147</v>
      </c>
      <c r="G13" s="24" t="s">
        <v>147</v>
      </c>
    </row>
    <row r="14" spans="2:7" ht="13.5">
      <c r="B14" s="13" t="s">
        <v>148</v>
      </c>
      <c r="C14" s="41">
        <v>0.66</v>
      </c>
      <c r="D14" s="42" t="s">
        <v>149</v>
      </c>
      <c r="E14" s="41">
        <v>109.09</v>
      </c>
      <c r="F14" s="42" t="s">
        <v>149</v>
      </c>
      <c r="G14" s="17" t="s">
        <v>422</v>
      </c>
    </row>
    <row r="15" spans="2:7" ht="13.5">
      <c r="B15" s="26" t="s">
        <v>150</v>
      </c>
      <c r="C15" s="27">
        <f>C10-C14</f>
        <v>1588.9199999999998</v>
      </c>
      <c r="D15" s="28">
        <f>C15*D10/C10</f>
        <v>99.95847959838447</v>
      </c>
      <c r="E15" s="27">
        <f>E10-E14</f>
        <v>1339.3500000000001</v>
      </c>
      <c r="F15" s="28">
        <f>E15*F10/E10</f>
        <v>92.46844881389633</v>
      </c>
      <c r="G15" s="28">
        <f>((E15/C15)-1)*100</f>
        <v>-15.706895249603491</v>
      </c>
    </row>
    <row r="16" spans="2:7" ht="13.5">
      <c r="B16" s="43"/>
      <c r="C16" s="44"/>
      <c r="D16" s="44"/>
      <c r="E16" s="44"/>
      <c r="F16" s="44"/>
      <c r="G16" s="44"/>
    </row>
    <row r="17" spans="2:5" ht="13.5">
      <c r="B17" s="434" t="s">
        <v>151</v>
      </c>
      <c r="C17" s="434"/>
      <c r="D17" s="434"/>
      <c r="E17" s="434"/>
    </row>
    <row r="18" spans="2:5" ht="23.25" customHeight="1">
      <c r="B18" s="434" t="s">
        <v>87</v>
      </c>
      <c r="C18" s="434"/>
      <c r="D18" s="434"/>
      <c r="E18" s="434"/>
    </row>
    <row r="19" spans="2:5" ht="13.5">
      <c r="B19" s="14" t="s">
        <v>8</v>
      </c>
      <c r="C19" s="14" t="s">
        <v>393</v>
      </c>
      <c r="D19" s="14" t="s">
        <v>402</v>
      </c>
      <c r="E19" s="14" t="s">
        <v>140</v>
      </c>
    </row>
    <row r="20" spans="2:7" ht="13.5">
      <c r="B20" s="13" t="s">
        <v>152</v>
      </c>
      <c r="C20" s="16">
        <v>2087.36</v>
      </c>
      <c r="D20" s="16">
        <v>1586.34</v>
      </c>
      <c r="E20" s="29">
        <f>((D20/C20)-1)*100</f>
        <v>-24.00256783688488</v>
      </c>
      <c r="G20" s="13"/>
    </row>
    <row r="21" spans="2:7" ht="13.5">
      <c r="B21" s="13" t="s">
        <v>153</v>
      </c>
      <c r="C21" s="45">
        <f>SUM(C22:C23)</f>
        <v>1253.29</v>
      </c>
      <c r="D21" s="45">
        <f>SUM(D22:D23)</f>
        <v>907.7650000000001</v>
      </c>
      <c r="E21" s="29">
        <f>((D21/C21)-1)*100</f>
        <v>-27.569437241181205</v>
      </c>
      <c r="G21" s="13"/>
    </row>
    <row r="22" spans="2:5" ht="13.5">
      <c r="B22" s="19" t="s">
        <v>154</v>
      </c>
      <c r="C22" s="39">
        <v>1132.98</v>
      </c>
      <c r="D22" s="39">
        <v>815.57</v>
      </c>
      <c r="E22" s="21">
        <f>((D22/C22)-1)*100</f>
        <v>-28.015498949672548</v>
      </c>
    </row>
    <row r="23" spans="2:5" ht="13.5">
      <c r="B23" s="19" t="s">
        <v>155</v>
      </c>
      <c r="C23" s="39">
        <v>120.31</v>
      </c>
      <c r="D23" s="39">
        <v>92.195</v>
      </c>
      <c r="E23" s="30">
        <f aca="true" t="shared" si="0" ref="E23:E29">((D23/C23)-1)*100</f>
        <v>-23.368797273709596</v>
      </c>
    </row>
    <row r="24" spans="2:7" ht="13.5">
      <c r="B24" s="13" t="s">
        <v>156</v>
      </c>
      <c r="C24" s="45">
        <f>SUM(C25:C28)</f>
        <v>1754.3100000000002</v>
      </c>
      <c r="D24" s="45">
        <f>SUM(D25:D28)</f>
        <v>1048.901</v>
      </c>
      <c r="E24" s="29">
        <f t="shared" si="0"/>
        <v>-40.21005409534233</v>
      </c>
      <c r="G24" s="13"/>
    </row>
    <row r="25" spans="2:5" ht="13.5">
      <c r="B25" s="19" t="s">
        <v>362</v>
      </c>
      <c r="C25" s="39">
        <v>359.67</v>
      </c>
      <c r="D25" s="39">
        <v>429.59</v>
      </c>
      <c r="E25" s="30">
        <f t="shared" si="0"/>
        <v>19.440042260961434</v>
      </c>
    </row>
    <row r="26" spans="2:5" ht="13.5">
      <c r="B26" s="19" t="s">
        <v>363</v>
      </c>
      <c r="C26" s="35">
        <v>4.49</v>
      </c>
      <c r="D26" s="35">
        <v>-0.49</v>
      </c>
      <c r="E26" s="30">
        <f t="shared" si="0"/>
        <v>-110.91314031180401</v>
      </c>
    </row>
    <row r="27" spans="2:5" ht="13.5">
      <c r="B27" s="19" t="s">
        <v>370</v>
      </c>
      <c r="C27" s="35">
        <v>1389.01</v>
      </c>
      <c r="D27" s="35">
        <v>618.571</v>
      </c>
      <c r="E27" s="30">
        <f t="shared" si="0"/>
        <v>-55.46677129754285</v>
      </c>
    </row>
    <row r="28" spans="2:5" ht="13.5">
      <c r="B28" s="19" t="s">
        <v>421</v>
      </c>
      <c r="C28" s="35">
        <v>1.14</v>
      </c>
      <c r="D28" s="35">
        <v>1.23</v>
      </c>
      <c r="E28" s="30">
        <f t="shared" si="0"/>
        <v>7.8947368421052655</v>
      </c>
    </row>
    <row r="29" spans="2:7" ht="13.5">
      <c r="B29" s="26" t="s">
        <v>158</v>
      </c>
      <c r="C29" s="27">
        <f>C20+C21-C24</f>
        <v>1586.34</v>
      </c>
      <c r="D29" s="27">
        <f>D20+D21-D24</f>
        <v>1445.204</v>
      </c>
      <c r="E29" s="33">
        <f t="shared" si="0"/>
        <v>-8.896957777021319</v>
      </c>
      <c r="G29" s="13"/>
    </row>
    <row r="30" spans="2:7" ht="12" customHeight="1">
      <c r="B30" s="11" t="s">
        <v>254</v>
      </c>
      <c r="C30" s="34"/>
      <c r="D30" s="34"/>
      <c r="E30" s="13"/>
      <c r="F30" s="13"/>
      <c r="G30" s="13"/>
    </row>
    <row r="31" ht="13.5">
      <c r="B31" s="11" t="s">
        <v>255</v>
      </c>
    </row>
    <row r="32" spans="2:3" ht="13.5">
      <c r="B32" s="436" t="s">
        <v>256</v>
      </c>
      <c r="C32" s="437"/>
    </row>
    <row r="33" spans="2:4" ht="13.5">
      <c r="B33" s="11" t="s">
        <v>159</v>
      </c>
      <c r="C33" s="11" t="s">
        <v>160</v>
      </c>
      <c r="D33" s="39"/>
    </row>
    <row r="34" ht="13.5">
      <c r="B34" s="11" t="s">
        <v>423</v>
      </c>
    </row>
    <row r="35" ht="13.5">
      <c r="B35" s="11" t="s">
        <v>121</v>
      </c>
    </row>
    <row r="37" spans="2:7" ht="24" customHeight="1">
      <c r="B37" s="434" t="s">
        <v>166</v>
      </c>
      <c r="C37" s="434"/>
      <c r="D37" s="434"/>
      <c r="E37" s="434"/>
      <c r="F37" s="434"/>
      <c r="G37" s="434"/>
    </row>
    <row r="38" spans="2:7" ht="13.5">
      <c r="B38" s="434" t="s">
        <v>275</v>
      </c>
      <c r="C38" s="434"/>
      <c r="D38" s="434"/>
      <c r="E38" s="434"/>
      <c r="F38" s="434"/>
      <c r="G38" s="434"/>
    </row>
    <row r="39" spans="2:7" ht="54">
      <c r="B39" s="14" t="s">
        <v>161</v>
      </c>
      <c r="C39" s="14" t="s">
        <v>400</v>
      </c>
      <c r="D39" s="14" t="s">
        <v>405</v>
      </c>
      <c r="E39" s="14" t="s">
        <v>403</v>
      </c>
      <c r="F39" s="14" t="s">
        <v>162</v>
      </c>
      <c r="G39" s="14" t="s">
        <v>367</v>
      </c>
    </row>
    <row r="40" spans="2:7" ht="13.5">
      <c r="B40" s="11" t="s">
        <v>368</v>
      </c>
      <c r="C40" s="35">
        <v>861.01</v>
      </c>
      <c r="D40" s="35">
        <v>163.374</v>
      </c>
      <c r="E40" s="35">
        <v>429.59</v>
      </c>
      <c r="F40" s="35">
        <f>SUM(D40:E40)</f>
        <v>592.9639999999999</v>
      </c>
      <c r="G40" s="35">
        <v>268.04600000000005</v>
      </c>
    </row>
    <row r="41" spans="2:7" ht="13.5">
      <c r="B41" s="11" t="s">
        <v>373</v>
      </c>
      <c r="C41" s="35">
        <v>898.98</v>
      </c>
      <c r="D41" s="35">
        <v>737.247</v>
      </c>
      <c r="E41" s="35">
        <v>-0.49</v>
      </c>
      <c r="F41" s="35">
        <f>SUM(D41:E41)</f>
        <v>736.757</v>
      </c>
      <c r="G41" s="35">
        <v>162.22300000000007</v>
      </c>
    </row>
    <row r="42" spans="2:7" ht="13.5">
      <c r="B42" s="11" t="s">
        <v>369</v>
      </c>
      <c r="C42" s="35">
        <v>2517.94</v>
      </c>
      <c r="D42" s="35">
        <v>1884.95</v>
      </c>
      <c r="E42" s="35">
        <v>618.573</v>
      </c>
      <c r="F42" s="35">
        <f>SUM(D42:E42)</f>
        <v>2503.523</v>
      </c>
      <c r="G42" s="35">
        <v>14.416999999999916</v>
      </c>
    </row>
    <row r="43" spans="2:7" ht="13.5">
      <c r="B43" s="11" t="s">
        <v>371</v>
      </c>
      <c r="C43" s="35">
        <v>15.29</v>
      </c>
      <c r="D43" s="35">
        <v>13.96</v>
      </c>
      <c r="E43" s="35">
        <v>1.23</v>
      </c>
      <c r="F43" s="35">
        <f>SUM(D43:E43)</f>
        <v>15.190000000000001</v>
      </c>
      <c r="G43" s="35">
        <v>0.09999999999999787</v>
      </c>
    </row>
    <row r="44" spans="2:7" ht="13.5">
      <c r="B44" s="26" t="s">
        <v>17</v>
      </c>
      <c r="C44" s="27">
        <f>SUM(C40:C43)</f>
        <v>4293.22</v>
      </c>
      <c r="D44" s="27">
        <f>SUM(D40:D43)</f>
        <v>2799.531</v>
      </c>
      <c r="E44" s="27">
        <f>SUM(E40:E43)</f>
        <v>1048.903</v>
      </c>
      <c r="F44" s="27">
        <f>SUM(F40:F43)</f>
        <v>3848.434</v>
      </c>
      <c r="G44" s="27">
        <f>SUM(G40:G43)</f>
        <v>444.78600000000006</v>
      </c>
    </row>
    <row r="45" spans="2:7" ht="13.5">
      <c r="B45" s="43"/>
      <c r="C45" s="43"/>
      <c r="D45" s="44"/>
      <c r="E45" s="46"/>
      <c r="F45" s="46"/>
      <c r="G45" s="46"/>
    </row>
    <row r="47" spans="2:7" ht="13.5">
      <c r="B47" s="434" t="s">
        <v>163</v>
      </c>
      <c r="C47" s="434"/>
      <c r="D47" s="434"/>
      <c r="E47" s="434"/>
      <c r="F47" s="434"/>
      <c r="G47" s="434"/>
    </row>
    <row r="48" spans="2:7" ht="13.5">
      <c r="B48" s="435" t="s">
        <v>425</v>
      </c>
      <c r="C48" s="435"/>
      <c r="D48" s="435"/>
      <c r="E48" s="435"/>
      <c r="F48" s="435"/>
      <c r="G48" s="435"/>
    </row>
    <row r="49" ht="13.5">
      <c r="B49" s="11" t="s">
        <v>255</v>
      </c>
    </row>
    <row r="50" ht="13.5">
      <c r="B50" s="11" t="s">
        <v>164</v>
      </c>
    </row>
    <row r="51" spans="2:4" ht="13.5">
      <c r="B51" s="11" t="s">
        <v>423</v>
      </c>
      <c r="D51" s="39"/>
    </row>
    <row r="52" spans="2:6" ht="13.5">
      <c r="B52" s="11" t="s">
        <v>121</v>
      </c>
      <c r="F52" s="37"/>
    </row>
  </sheetData>
  <sheetProtection/>
  <mergeCells count="15">
    <mergeCell ref="B47:G47"/>
    <mergeCell ref="B48:G48"/>
    <mergeCell ref="B18:E18"/>
    <mergeCell ref="B32:C32"/>
    <mergeCell ref="B37:G37"/>
    <mergeCell ref="B38:G38"/>
    <mergeCell ref="B3:G3"/>
    <mergeCell ref="B4:G4"/>
    <mergeCell ref="B5:G5"/>
    <mergeCell ref="B6:G6"/>
    <mergeCell ref="B7:G7"/>
    <mergeCell ref="B17:E17"/>
    <mergeCell ref="B8:B9"/>
    <mergeCell ref="D8:D9"/>
    <mergeCell ref="F8:F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6" r:id="rId2"/>
  <ignoredErrors>
    <ignoredError sqref="C8:F9 F15 F10 F12:F14" numberStoredAsText="1"/>
    <ignoredError sqref="C10:D10 D11:D14 E15 D15" numberStoredAsText="1" formulaRange="1"/>
    <ignoredError sqref="F40:F43 E10 C15 C11:C14 E11:E14" formulaRange="1"/>
    <ignoredError sqref="E15" numberStoredAsText="1" formula="1" formulaRange="1"/>
    <ignoredError sqref="D15" formula="1" formulaRange="1"/>
  </ignoredError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C49"/>
  <sheetViews>
    <sheetView showGridLines="0" zoomScalePageLayoutView="0" workbookViewId="0" topLeftCell="A1">
      <selection activeCell="D20" sqref="D20"/>
    </sheetView>
  </sheetViews>
  <sheetFormatPr defaultColWidth="11.421875" defaultRowHeight="15"/>
  <cols>
    <col min="1" max="1" width="11.421875" style="49" customWidth="1"/>
    <col min="2" max="2" width="42.7109375" style="78" customWidth="1"/>
    <col min="3" max="3" width="7.7109375" style="78" customWidth="1"/>
    <col min="4" max="4" width="85.57421875" style="78" customWidth="1"/>
    <col min="5" max="5" width="14.140625" style="74" customWidth="1"/>
    <col min="6" max="7" width="10.57421875" style="77" customWidth="1"/>
    <col min="8" max="8" width="11.421875" style="50" customWidth="1"/>
    <col min="9" max="16384" width="11.421875" style="49" customWidth="1"/>
  </cols>
  <sheetData>
    <row r="1" spans="1:7" ht="15">
      <c r="A1" s="9"/>
      <c r="B1" s="47"/>
      <c r="C1" s="47"/>
      <c r="D1" s="47"/>
      <c r="E1" s="48"/>
      <c r="F1" s="49"/>
      <c r="G1" s="49"/>
    </row>
    <row r="2" spans="2:7" ht="12.75">
      <c r="B2" s="51"/>
      <c r="C2" s="51"/>
      <c r="D2" s="51"/>
      <c r="E2" s="51"/>
      <c r="F2" s="51"/>
      <c r="G2" s="51"/>
    </row>
    <row r="3" spans="2:7" ht="15">
      <c r="B3" s="438" t="s">
        <v>431</v>
      </c>
      <c r="C3" s="438"/>
      <c r="D3" s="438"/>
      <c r="E3" s="438"/>
      <c r="F3" s="438"/>
      <c r="G3" s="438"/>
    </row>
    <row r="4" spans="2:7" ht="15">
      <c r="B4" s="438" t="s">
        <v>392</v>
      </c>
      <c r="C4" s="438"/>
      <c r="D4" s="438"/>
      <c r="E4" s="438"/>
      <c r="F4" s="438"/>
      <c r="G4" s="438"/>
    </row>
    <row r="5" spans="1:7" ht="25.5" customHeight="1">
      <c r="A5" s="52"/>
      <c r="B5" s="84" t="s">
        <v>24</v>
      </c>
      <c r="C5" s="84" t="s">
        <v>59</v>
      </c>
      <c r="D5" s="84" t="s">
        <v>61</v>
      </c>
      <c r="E5" s="84" t="s">
        <v>25</v>
      </c>
      <c r="F5" s="84" t="s">
        <v>26</v>
      </c>
      <c r="G5" s="84" t="s">
        <v>410</v>
      </c>
    </row>
    <row r="6" spans="1:237" s="61" customFormat="1" ht="45.75" customHeight="1">
      <c r="A6" s="53"/>
      <c r="B6" s="54" t="s">
        <v>269</v>
      </c>
      <c r="C6" s="55" t="s">
        <v>60</v>
      </c>
      <c r="D6" s="55" t="s">
        <v>62</v>
      </c>
      <c r="E6" s="56" t="s">
        <v>85</v>
      </c>
      <c r="F6" s="57">
        <v>1.0395622938089477</v>
      </c>
      <c r="G6" s="58">
        <v>103.5</v>
      </c>
      <c r="H6" s="59"/>
      <c r="I6" s="57"/>
      <c r="J6" s="58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</row>
    <row r="7" spans="1:10" s="60" customFormat="1" ht="43.5" customHeight="1">
      <c r="A7" s="62"/>
      <c r="B7" s="54" t="s">
        <v>279</v>
      </c>
      <c r="C7" s="55" t="s">
        <v>60</v>
      </c>
      <c r="D7" s="55" t="s">
        <v>63</v>
      </c>
      <c r="E7" s="56" t="s">
        <v>85</v>
      </c>
      <c r="F7" s="57">
        <v>1.07</v>
      </c>
      <c r="G7" s="58">
        <v>107.3</v>
      </c>
      <c r="H7" s="59"/>
      <c r="I7" s="57"/>
      <c r="J7" s="58"/>
    </row>
    <row r="8" spans="1:10" s="60" customFormat="1" ht="36.75" customHeight="1">
      <c r="A8" s="62"/>
      <c r="B8" s="54" t="s">
        <v>411</v>
      </c>
      <c r="C8" s="55" t="s">
        <v>60</v>
      </c>
      <c r="D8" s="55" t="s">
        <v>64</v>
      </c>
      <c r="E8" s="56" t="s">
        <v>85</v>
      </c>
      <c r="F8" s="57">
        <v>1.3</v>
      </c>
      <c r="G8" s="58">
        <v>129.9</v>
      </c>
      <c r="H8" s="59"/>
      <c r="I8" s="57"/>
      <c r="J8" s="58"/>
    </row>
    <row r="9" spans="1:10" s="60" customFormat="1" ht="31.5" customHeight="1">
      <c r="A9" s="62"/>
      <c r="B9" s="54" t="s">
        <v>412</v>
      </c>
      <c r="C9" s="55" t="s">
        <v>60</v>
      </c>
      <c r="D9" s="55" t="s">
        <v>65</v>
      </c>
      <c r="E9" s="56" t="s">
        <v>85</v>
      </c>
      <c r="F9" s="57">
        <v>1.05</v>
      </c>
      <c r="G9" s="58">
        <v>105</v>
      </c>
      <c r="H9" s="59"/>
      <c r="I9" s="57"/>
      <c r="J9" s="58"/>
    </row>
    <row r="10" spans="1:237" s="60" customFormat="1" ht="44.25" customHeight="1">
      <c r="A10" s="62"/>
      <c r="B10" s="54" t="s">
        <v>270</v>
      </c>
      <c r="C10" s="55" t="s">
        <v>60</v>
      </c>
      <c r="D10" s="55" t="s">
        <v>66</v>
      </c>
      <c r="E10" s="56" t="s">
        <v>86</v>
      </c>
      <c r="F10" s="57">
        <v>0.99</v>
      </c>
      <c r="G10" s="58">
        <v>101.5</v>
      </c>
      <c r="H10" s="59"/>
      <c r="I10" s="57"/>
      <c r="J10" s="58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</row>
    <row r="11" spans="1:10" s="63" customFormat="1" ht="43.5" customHeight="1">
      <c r="A11" s="48"/>
      <c r="B11" s="54" t="s">
        <v>28</v>
      </c>
      <c r="C11" s="55" t="s">
        <v>60</v>
      </c>
      <c r="D11" s="55" t="s">
        <v>67</v>
      </c>
      <c r="E11" s="56" t="s">
        <v>27</v>
      </c>
      <c r="F11" s="57">
        <v>1</v>
      </c>
      <c r="G11" s="58">
        <v>100.1</v>
      </c>
      <c r="H11" s="59"/>
      <c r="I11" s="57"/>
      <c r="J11" s="58"/>
    </row>
    <row r="12" spans="1:10" s="63" customFormat="1" ht="41.25" customHeight="1">
      <c r="A12" s="48"/>
      <c r="B12" s="54" t="s">
        <v>29</v>
      </c>
      <c r="C12" s="55" t="s">
        <v>60</v>
      </c>
      <c r="D12" s="55" t="s">
        <v>68</v>
      </c>
      <c r="E12" s="56" t="s">
        <v>27</v>
      </c>
      <c r="F12" s="57">
        <v>0.92</v>
      </c>
      <c r="G12" s="58">
        <v>108.2</v>
      </c>
      <c r="H12" s="59"/>
      <c r="I12" s="57"/>
      <c r="J12" s="58"/>
    </row>
    <row r="13" spans="1:10" s="68" customFormat="1" ht="15">
      <c r="A13" s="64"/>
      <c r="B13" s="65" t="s">
        <v>276</v>
      </c>
      <c r="C13" s="54"/>
      <c r="D13" s="54"/>
      <c r="E13" s="56"/>
      <c r="F13" s="66"/>
      <c r="G13" s="66"/>
      <c r="H13" s="67"/>
      <c r="I13" s="57"/>
      <c r="J13" s="58"/>
    </row>
    <row r="14" spans="1:10" ht="15">
      <c r="A14" s="48"/>
      <c r="B14" s="69" t="s">
        <v>277</v>
      </c>
      <c r="C14" s="70"/>
      <c r="D14" s="70"/>
      <c r="E14" s="50"/>
      <c r="F14" s="66"/>
      <c r="G14" s="66"/>
      <c r="H14" s="67"/>
      <c r="I14" s="57"/>
      <c r="J14" s="58"/>
    </row>
    <row r="15" spans="1:10" ht="15">
      <c r="A15" s="48"/>
      <c r="B15" s="71" t="s">
        <v>319</v>
      </c>
      <c r="C15" s="72"/>
      <c r="D15" s="72"/>
      <c r="E15" s="72"/>
      <c r="F15" s="66"/>
      <c r="G15" s="66"/>
      <c r="H15" s="67"/>
      <c r="I15" s="57"/>
      <c r="J15" s="58"/>
    </row>
    <row r="16" spans="1:10" ht="15">
      <c r="A16" s="48"/>
      <c r="B16" s="71" t="s">
        <v>348</v>
      </c>
      <c r="C16" s="72"/>
      <c r="D16" s="72"/>
      <c r="E16" s="72"/>
      <c r="F16" s="72"/>
      <c r="G16" s="72"/>
      <c r="H16" s="67"/>
      <c r="I16" s="57"/>
      <c r="J16" s="58"/>
    </row>
    <row r="17" spans="1:10" ht="12.75">
      <c r="A17" s="48"/>
      <c r="B17" s="71" t="s">
        <v>433</v>
      </c>
      <c r="C17" s="72"/>
      <c r="D17" s="72"/>
      <c r="E17" s="72"/>
      <c r="F17" s="72"/>
      <c r="G17" s="72"/>
      <c r="I17" s="57"/>
      <c r="J17" s="58"/>
    </row>
    <row r="18" spans="2:10" ht="12.75">
      <c r="B18" s="73" t="s">
        <v>278</v>
      </c>
      <c r="C18" s="74"/>
      <c r="D18" s="74"/>
      <c r="F18" s="66"/>
      <c r="G18" s="66"/>
      <c r="H18" s="75"/>
      <c r="I18" s="57"/>
      <c r="J18" s="58"/>
    </row>
    <row r="19" spans="2:10" ht="15">
      <c r="B19" s="74"/>
      <c r="C19" s="74"/>
      <c r="D19" s="74"/>
      <c r="F19" s="66"/>
      <c r="G19" s="66"/>
      <c r="I19" s="57"/>
      <c r="J19" s="58"/>
    </row>
    <row r="20" spans="2:10" ht="12.75" customHeight="1">
      <c r="B20" s="76"/>
      <c r="C20" s="76"/>
      <c r="D20" s="76"/>
      <c r="I20" s="57"/>
      <c r="J20" s="58"/>
    </row>
    <row r="21" spans="9:10" ht="37.5" customHeight="1">
      <c r="I21" s="57"/>
      <c r="J21" s="58"/>
    </row>
    <row r="22" spans="9:10" ht="37.5" customHeight="1">
      <c r="I22" s="57"/>
      <c r="J22" s="58"/>
    </row>
    <row r="23" spans="9:10" ht="37.5" customHeight="1">
      <c r="I23" s="57"/>
      <c r="J23" s="58"/>
    </row>
    <row r="24" spans="9:10" ht="37.5" customHeight="1">
      <c r="I24" s="57"/>
      <c r="J24" s="58"/>
    </row>
    <row r="25" spans="9:10" ht="37.5" customHeight="1">
      <c r="I25" s="57"/>
      <c r="J25" s="58"/>
    </row>
    <row r="26" spans="9:10" ht="37.5" customHeight="1">
      <c r="I26" s="79"/>
      <c r="J26" s="80"/>
    </row>
    <row r="27" spans="9:10" ht="37.5" customHeight="1">
      <c r="I27" s="81"/>
      <c r="J27" s="82"/>
    </row>
    <row r="28" spans="9:10" ht="37.5" customHeight="1">
      <c r="I28" s="57"/>
      <c r="J28" s="58"/>
    </row>
    <row r="29" spans="9:10" ht="37.5" customHeight="1">
      <c r="I29" s="57"/>
      <c r="J29" s="58"/>
    </row>
    <row r="30" spans="9:10" ht="37.5" customHeight="1">
      <c r="I30" s="57"/>
      <c r="J30" s="58"/>
    </row>
    <row r="31" ht="37.5" customHeight="1"/>
    <row r="32" ht="37.5" customHeight="1"/>
    <row r="33" ht="37.5" customHeight="1"/>
    <row r="34" ht="37.5" customHeight="1"/>
    <row r="35" ht="37.5" customHeight="1"/>
    <row r="36" ht="37.5" customHeight="1"/>
    <row r="37" ht="37.5" customHeight="1"/>
    <row r="38" ht="37.5" customHeight="1"/>
    <row r="39" ht="37.5" customHeight="1"/>
    <row r="40" ht="37.5" customHeight="1"/>
    <row r="41" ht="37.5" customHeight="1"/>
    <row r="42" ht="37.5" customHeight="1"/>
    <row r="43" ht="37.5" customHeight="1"/>
    <row r="44" ht="37.5" customHeight="1"/>
    <row r="45" ht="37.5" customHeight="1"/>
    <row r="46" ht="37.5" customHeight="1"/>
    <row r="47" ht="37.5" customHeight="1"/>
    <row r="48" ht="37.5" customHeight="1"/>
    <row r="49" ht="37.5" customHeight="1">
      <c r="F49" s="83"/>
    </row>
  </sheetData>
  <sheetProtection/>
  <mergeCells count="2">
    <mergeCell ref="B3:G3"/>
    <mergeCell ref="B4:G4"/>
  </mergeCell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A42"/>
  <sheetViews>
    <sheetView showGridLines="0" zoomScalePageLayoutView="0" workbookViewId="0" topLeftCell="A1">
      <selection activeCell="B3" sqref="B3:F3"/>
    </sheetView>
  </sheetViews>
  <sheetFormatPr defaultColWidth="11.421875" defaultRowHeight="15"/>
  <cols>
    <col min="1" max="1" width="4.421875" style="50" customWidth="1"/>
    <col min="2" max="2" width="110.00390625" style="74" customWidth="1"/>
    <col min="3" max="3" width="32.00390625" style="74" customWidth="1"/>
    <col min="4" max="5" width="14.140625" style="66" customWidth="1"/>
    <col min="6" max="6" width="15.140625" style="66" customWidth="1"/>
    <col min="7" max="16384" width="11.421875" style="50" customWidth="1"/>
  </cols>
  <sheetData>
    <row r="1" spans="1:6" ht="15">
      <c r="A1" s="9"/>
      <c r="B1" s="47"/>
      <c r="C1" s="48"/>
      <c r="D1" s="50"/>
      <c r="E1" s="50"/>
      <c r="F1" s="50"/>
    </row>
    <row r="2" spans="2:6" ht="12.75">
      <c r="B2" s="51"/>
      <c r="C2" s="51"/>
      <c r="D2" s="51"/>
      <c r="E2" s="51"/>
      <c r="F2" s="51"/>
    </row>
    <row r="3" spans="2:6" ht="15">
      <c r="B3" s="438" t="s">
        <v>432</v>
      </c>
      <c r="C3" s="438"/>
      <c r="D3" s="438"/>
      <c r="E3" s="438"/>
      <c r="F3" s="438"/>
    </row>
    <row r="4" spans="2:6" ht="15">
      <c r="B4" s="438" t="s">
        <v>392</v>
      </c>
      <c r="C4" s="438"/>
      <c r="D4" s="438"/>
      <c r="E4" s="438"/>
      <c r="F4" s="438"/>
    </row>
    <row r="5" spans="1:6" ht="25.5" customHeight="1">
      <c r="A5" s="52"/>
      <c r="B5" s="84" t="s">
        <v>24</v>
      </c>
      <c r="C5" s="84" t="s">
        <v>120</v>
      </c>
      <c r="D5" s="84" t="s">
        <v>30</v>
      </c>
      <c r="E5" s="84" t="s">
        <v>31</v>
      </c>
      <c r="F5" s="84" t="s">
        <v>413</v>
      </c>
    </row>
    <row r="6" spans="1:235" s="86" customFormat="1" ht="15" customHeight="1">
      <c r="A6" s="53"/>
      <c r="B6" s="54" t="s">
        <v>32</v>
      </c>
      <c r="C6" s="56" t="s">
        <v>23</v>
      </c>
      <c r="D6" s="58">
        <v>64.6938775510204</v>
      </c>
      <c r="E6" s="58">
        <v>71.89349112426035</v>
      </c>
      <c r="F6" s="58">
        <v>111.12828438948996</v>
      </c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</row>
    <row r="7" spans="1:6" s="85" customFormat="1" ht="15" customHeight="1">
      <c r="A7" s="62"/>
      <c r="B7" s="54" t="s">
        <v>280</v>
      </c>
      <c r="C7" s="56" t="s">
        <v>23</v>
      </c>
      <c r="D7" s="58">
        <v>64.71110125318842</v>
      </c>
      <c r="E7" s="58">
        <v>68.96507774662248</v>
      </c>
      <c r="F7" s="58">
        <v>106.64605873261205</v>
      </c>
    </row>
    <row r="8" spans="1:9" s="85" customFormat="1" ht="15" customHeight="1">
      <c r="A8" s="62"/>
      <c r="B8" s="54" t="s">
        <v>88</v>
      </c>
      <c r="C8" s="56" t="s">
        <v>23</v>
      </c>
      <c r="D8" s="58">
        <v>75.8</v>
      </c>
      <c r="E8" s="58">
        <v>76.55246252676659</v>
      </c>
      <c r="F8" s="58">
        <v>101.05540897097625</v>
      </c>
      <c r="I8" s="87"/>
    </row>
    <row r="9" spans="1:235" s="85" customFormat="1" ht="15" customHeight="1">
      <c r="A9" s="62"/>
      <c r="B9" s="54" t="s">
        <v>349</v>
      </c>
      <c r="C9" s="56" t="s">
        <v>23</v>
      </c>
      <c r="D9" s="58">
        <v>50</v>
      </c>
      <c r="E9" s="58">
        <v>54.49438202247191</v>
      </c>
      <c r="F9" s="58">
        <v>109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</row>
    <row r="10" spans="1:6" s="88" customFormat="1" ht="15" customHeight="1">
      <c r="A10" s="48"/>
      <c r="B10" s="54" t="s">
        <v>33</v>
      </c>
      <c r="C10" s="56" t="s">
        <v>16</v>
      </c>
      <c r="D10" s="58">
        <v>47891.414422109745</v>
      </c>
      <c r="E10" s="58">
        <v>84387.2990634</v>
      </c>
      <c r="F10" s="58">
        <v>176.20554003432767</v>
      </c>
    </row>
    <row r="11" spans="1:235" s="88" customFormat="1" ht="15" customHeight="1">
      <c r="A11" s="48"/>
      <c r="B11" s="54" t="s">
        <v>434</v>
      </c>
      <c r="C11" s="56" t="s">
        <v>16</v>
      </c>
      <c r="D11" s="58">
        <v>45495.165</v>
      </c>
      <c r="E11" s="58">
        <v>56330.2220595</v>
      </c>
      <c r="F11" s="58">
        <v>123.815699238601</v>
      </c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</row>
    <row r="12" spans="1:6" s="89" customFormat="1" ht="15" customHeight="1">
      <c r="A12" s="64"/>
      <c r="B12" s="54" t="s">
        <v>89</v>
      </c>
      <c r="C12" s="56" t="s">
        <v>16</v>
      </c>
      <c r="D12" s="58">
        <v>25439.804033760003</v>
      </c>
      <c r="E12" s="58">
        <v>40255.72825839999</v>
      </c>
      <c r="F12" s="58">
        <v>158.23905848316417</v>
      </c>
    </row>
    <row r="13" spans="1:6" s="89" customFormat="1" ht="15" customHeight="1">
      <c r="A13" s="64"/>
      <c r="B13" s="54" t="s">
        <v>350</v>
      </c>
      <c r="C13" s="56" t="s">
        <v>16</v>
      </c>
      <c r="D13" s="58">
        <v>3330.696</v>
      </c>
      <c r="E13" s="58">
        <v>9597.805429</v>
      </c>
      <c r="F13" s="90">
        <v>288.16164770168433</v>
      </c>
    </row>
    <row r="14" spans="1:6" s="89" customFormat="1" ht="15" customHeight="1">
      <c r="A14" s="64"/>
      <c r="B14" s="54" t="s">
        <v>435</v>
      </c>
      <c r="C14" s="56" t="s">
        <v>16</v>
      </c>
      <c r="D14" s="58">
        <v>35000</v>
      </c>
      <c r="E14" s="58">
        <v>62807.63940856979</v>
      </c>
      <c r="F14" s="58">
        <v>179.4502857142857</v>
      </c>
    </row>
    <row r="15" spans="1:6" s="89" customFormat="1" ht="15" customHeight="1">
      <c r="A15" s="64"/>
      <c r="B15" s="54" t="s">
        <v>337</v>
      </c>
      <c r="C15" s="56" t="s">
        <v>39</v>
      </c>
      <c r="D15" s="91">
        <v>9.3</v>
      </c>
      <c r="E15" s="91">
        <v>9.325</v>
      </c>
      <c r="F15" s="90">
        <v>100.32258064516128</v>
      </c>
    </row>
    <row r="16" spans="1:6" s="89" customFormat="1" ht="22.5" customHeight="1">
      <c r="A16" s="64"/>
      <c r="B16" s="54" t="s">
        <v>34</v>
      </c>
      <c r="C16" s="56" t="s">
        <v>35</v>
      </c>
      <c r="D16" s="91">
        <v>0.4656571015829973</v>
      </c>
      <c r="E16" s="91">
        <v>0.539017728929395</v>
      </c>
      <c r="F16" s="90">
        <v>87.03703703703704</v>
      </c>
    </row>
    <row r="17" spans="1:6" s="89" customFormat="1" ht="22.5" customHeight="1">
      <c r="A17" s="64"/>
      <c r="B17" s="54" t="s">
        <v>36</v>
      </c>
      <c r="C17" s="56" t="s">
        <v>35</v>
      </c>
      <c r="D17" s="91">
        <v>0.3118286420197678</v>
      </c>
      <c r="E17" s="91">
        <v>0.3167050879279027</v>
      </c>
      <c r="F17" s="90">
        <v>96.875</v>
      </c>
    </row>
    <row r="18" spans="1:6" s="89" customFormat="1" ht="27">
      <c r="A18" s="64"/>
      <c r="B18" s="54" t="s">
        <v>351</v>
      </c>
      <c r="C18" s="56" t="s">
        <v>16</v>
      </c>
      <c r="D18" s="90">
        <v>144.0227758007117</v>
      </c>
      <c r="E18" s="90">
        <v>184.29490426108376</v>
      </c>
      <c r="F18" s="90">
        <v>127.98611111111111</v>
      </c>
    </row>
    <row r="19" spans="1:6" s="89" customFormat="1" ht="27">
      <c r="A19" s="64"/>
      <c r="B19" s="54" t="s">
        <v>352</v>
      </c>
      <c r="C19" s="56" t="s">
        <v>37</v>
      </c>
      <c r="D19" s="58">
        <v>1640.225809103233</v>
      </c>
      <c r="E19" s="58">
        <v>1845.1686484730344</v>
      </c>
      <c r="F19" s="58">
        <v>112.49847579563468</v>
      </c>
    </row>
    <row r="20" spans="1:6" s="89" customFormat="1" ht="15" customHeight="1">
      <c r="A20" s="64"/>
      <c r="B20" s="54" t="s">
        <v>353</v>
      </c>
      <c r="C20" s="56" t="s">
        <v>37</v>
      </c>
      <c r="D20" s="58">
        <v>16404.209418574403</v>
      </c>
      <c r="E20" s="58">
        <v>20584.054782342017</v>
      </c>
      <c r="F20" s="58">
        <v>125.48066958461855</v>
      </c>
    </row>
    <row r="21" spans="1:6" s="89" customFormat="1" ht="15" customHeight="1">
      <c r="A21" s="64"/>
      <c r="B21" s="92" t="s">
        <v>354</v>
      </c>
      <c r="C21" s="93" t="s">
        <v>37</v>
      </c>
      <c r="D21" s="58">
        <v>12155.839416058394</v>
      </c>
      <c r="E21" s="58">
        <v>25391.01965343915</v>
      </c>
      <c r="F21" s="58">
        <v>208.87971174254267</v>
      </c>
    </row>
    <row r="22" spans="1:6" s="89" customFormat="1" ht="15" customHeight="1">
      <c r="A22" s="64"/>
      <c r="B22" s="94" t="s">
        <v>320</v>
      </c>
      <c r="C22" s="93" t="s">
        <v>60</v>
      </c>
      <c r="D22" s="74">
        <v>1.05</v>
      </c>
      <c r="E22" s="95">
        <v>1.1256392183520378</v>
      </c>
      <c r="F22" s="96">
        <v>107.6190476190476</v>
      </c>
    </row>
    <row r="23" spans="1:6" s="89" customFormat="1" ht="15" customHeight="1">
      <c r="A23" s="64"/>
      <c r="B23" s="94" t="s">
        <v>90</v>
      </c>
      <c r="C23" s="93" t="s">
        <v>38</v>
      </c>
      <c r="D23" s="56">
        <v>5300</v>
      </c>
      <c r="E23" s="56">
        <v>7461</v>
      </c>
      <c r="F23" s="58">
        <v>140.77358490566039</v>
      </c>
    </row>
    <row r="24" spans="1:6" ht="15" customHeight="1">
      <c r="A24" s="48"/>
      <c r="B24" s="94" t="s">
        <v>57</v>
      </c>
      <c r="C24" s="93" t="s">
        <v>58</v>
      </c>
      <c r="D24" s="96">
        <v>5</v>
      </c>
      <c r="E24" s="74">
        <v>3.87</v>
      </c>
      <c r="F24" s="58">
        <v>129.19896640826872</v>
      </c>
    </row>
    <row r="25" spans="1:6" ht="15" customHeight="1">
      <c r="A25" s="48"/>
      <c r="B25" s="94" t="s">
        <v>355</v>
      </c>
      <c r="C25" s="93" t="s">
        <v>39</v>
      </c>
      <c r="D25" s="74">
        <v>8.6</v>
      </c>
      <c r="E25" s="96">
        <v>8.3</v>
      </c>
      <c r="F25" s="58">
        <v>96.51162790697676</v>
      </c>
    </row>
    <row r="26" spans="1:6" ht="15" customHeight="1">
      <c r="A26" s="48"/>
      <c r="B26" s="94" t="s">
        <v>338</v>
      </c>
      <c r="C26" s="93" t="s">
        <v>39</v>
      </c>
      <c r="D26" s="74">
        <v>8.2</v>
      </c>
      <c r="E26" s="96">
        <v>7.825</v>
      </c>
      <c r="F26" s="58">
        <v>95.48780487804879</v>
      </c>
    </row>
    <row r="27" spans="2:6" ht="15" customHeight="1">
      <c r="B27" s="94" t="s">
        <v>321</v>
      </c>
      <c r="C27" s="93" t="s">
        <v>60</v>
      </c>
      <c r="D27" s="95">
        <v>1.05</v>
      </c>
      <c r="E27" s="95">
        <v>1.0671944970086982</v>
      </c>
      <c r="F27" s="58">
        <v>101.9047619047619</v>
      </c>
    </row>
    <row r="28" spans="2:6" ht="15" customHeight="1">
      <c r="B28" s="94" t="s">
        <v>436</v>
      </c>
      <c r="C28" s="93" t="s">
        <v>23</v>
      </c>
      <c r="D28" s="96">
        <v>56.99788963225719</v>
      </c>
      <c r="E28" s="96">
        <v>48.20132103280747</v>
      </c>
      <c r="F28" s="96">
        <v>84.56140350877193</v>
      </c>
    </row>
    <row r="29" spans="2:6" ht="15" customHeight="1">
      <c r="B29" s="94" t="s">
        <v>40</v>
      </c>
      <c r="C29" s="93" t="s">
        <v>23</v>
      </c>
      <c r="D29" s="96">
        <v>55.90581451225371</v>
      </c>
      <c r="E29" s="96">
        <v>65.51724137931035</v>
      </c>
      <c r="F29" s="96">
        <v>117.17352415026834</v>
      </c>
    </row>
    <row r="30" spans="2:6" ht="15" customHeight="1">
      <c r="B30" s="94" t="s">
        <v>339</v>
      </c>
      <c r="C30" s="93" t="s">
        <v>16</v>
      </c>
      <c r="D30" s="96">
        <v>81.1803443526171</v>
      </c>
      <c r="E30" s="96">
        <v>85.67661267992504</v>
      </c>
      <c r="F30" s="96">
        <v>105.54187192118226</v>
      </c>
    </row>
    <row r="31" spans="2:6" ht="15" customHeight="1">
      <c r="B31" s="94" t="s">
        <v>41</v>
      </c>
      <c r="C31" s="93" t="s">
        <v>23</v>
      </c>
      <c r="D31" s="96">
        <v>95</v>
      </c>
      <c r="E31" s="96">
        <v>96.95441595441595</v>
      </c>
      <c r="F31" s="96">
        <v>102.10526315789474</v>
      </c>
    </row>
    <row r="32" spans="2:6" ht="15" customHeight="1">
      <c r="B32" s="94" t="s">
        <v>42</v>
      </c>
      <c r="C32" s="93" t="s">
        <v>43</v>
      </c>
      <c r="D32" s="96">
        <v>95</v>
      </c>
      <c r="E32" s="95">
        <v>94.98</v>
      </c>
      <c r="F32" s="96">
        <v>100</v>
      </c>
    </row>
    <row r="33" spans="2:6" ht="15" customHeight="1">
      <c r="B33" s="94" t="s">
        <v>44</v>
      </c>
      <c r="C33" s="93" t="s">
        <v>43</v>
      </c>
      <c r="D33" s="96">
        <v>88</v>
      </c>
      <c r="E33" s="96">
        <v>88.77</v>
      </c>
      <c r="F33" s="96">
        <v>100.9090909090909</v>
      </c>
    </row>
    <row r="34" spans="4:6" ht="15">
      <c r="D34" s="73"/>
      <c r="E34" s="73"/>
      <c r="F34" s="73"/>
    </row>
    <row r="35" spans="2:6" ht="15">
      <c r="B35" s="97" t="s">
        <v>277</v>
      </c>
      <c r="D35" s="73"/>
      <c r="E35" s="73"/>
      <c r="F35" s="73"/>
    </row>
    <row r="36" spans="2:6" ht="15">
      <c r="B36" s="98" t="s">
        <v>414</v>
      </c>
      <c r="D36" s="73"/>
      <c r="E36" s="73"/>
      <c r="F36" s="73"/>
    </row>
    <row r="37" spans="2:6" ht="12.75">
      <c r="B37" s="98" t="s">
        <v>437</v>
      </c>
      <c r="D37" s="73"/>
      <c r="E37" s="73"/>
      <c r="F37" s="73"/>
    </row>
    <row r="38" spans="2:6" ht="12.75">
      <c r="B38" s="98" t="s">
        <v>438</v>
      </c>
      <c r="D38" s="73"/>
      <c r="E38" s="73"/>
      <c r="F38" s="73"/>
    </row>
    <row r="39" spans="2:6" ht="15">
      <c r="B39" s="98" t="s">
        <v>439</v>
      </c>
      <c r="D39" s="73"/>
      <c r="E39" s="73"/>
      <c r="F39" s="73"/>
    </row>
    <row r="40" spans="2:6" ht="15">
      <c r="B40" s="99" t="s">
        <v>281</v>
      </c>
      <c r="D40" s="73"/>
      <c r="E40" s="73"/>
      <c r="F40" s="73"/>
    </row>
    <row r="41" spans="2:6" ht="15">
      <c r="B41" s="100" t="s">
        <v>278</v>
      </c>
      <c r="D41" s="73"/>
      <c r="E41" s="73"/>
      <c r="F41" s="73"/>
    </row>
    <row r="42" ht="15">
      <c r="F42" s="73"/>
    </row>
  </sheetData>
  <sheetProtection/>
  <mergeCells count="2">
    <mergeCell ref="B3:F3"/>
    <mergeCell ref="B4:F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showGridLines="0" zoomScalePageLayoutView="0" workbookViewId="0" topLeftCell="A1">
      <selection activeCell="K20" sqref="K20"/>
    </sheetView>
  </sheetViews>
  <sheetFormatPr defaultColWidth="11.421875" defaultRowHeight="15"/>
  <cols>
    <col min="1" max="16384" width="11.421875" style="101" customWidth="1"/>
  </cols>
  <sheetData>
    <row r="1" spans="1:2" ht="15">
      <c r="A1" s="9"/>
      <c r="B1" s="47"/>
    </row>
    <row r="2" spans="1:2" ht="14.25">
      <c r="A2" s="49"/>
      <c r="B2" s="51"/>
    </row>
    <row r="3" spans="2:12" ht="15" customHeight="1">
      <c r="B3" s="430" t="s">
        <v>119</v>
      </c>
      <c r="C3" s="430"/>
      <c r="D3" s="430"/>
      <c r="E3" s="430"/>
      <c r="F3" s="430"/>
      <c r="H3" s="102"/>
      <c r="I3" s="102"/>
      <c r="J3" s="102"/>
      <c r="K3" s="102"/>
      <c r="L3" s="102"/>
    </row>
    <row r="4" spans="2:12" ht="15" customHeight="1">
      <c r="B4" s="430" t="s">
        <v>380</v>
      </c>
      <c r="C4" s="430"/>
      <c r="D4" s="430"/>
      <c r="E4" s="430"/>
      <c r="F4" s="430"/>
      <c r="H4" s="102"/>
      <c r="I4" s="102"/>
      <c r="J4" s="102"/>
      <c r="K4" s="102"/>
      <c r="L4" s="102"/>
    </row>
    <row r="5" spans="2:12" ht="27">
      <c r="B5" s="84" t="s">
        <v>0</v>
      </c>
      <c r="C5" s="84" t="s">
        <v>1</v>
      </c>
      <c r="D5" s="84" t="s">
        <v>2</v>
      </c>
      <c r="E5" s="84" t="s">
        <v>3</v>
      </c>
      <c r="F5" s="84" t="s">
        <v>4</v>
      </c>
      <c r="H5" s="102"/>
      <c r="I5" s="102"/>
      <c r="J5" s="102"/>
      <c r="K5" s="102"/>
      <c r="L5" s="102"/>
    </row>
    <row r="6" spans="2:12" ht="18">
      <c r="B6" s="55" t="s">
        <v>298</v>
      </c>
      <c r="C6" s="56">
        <v>29657</v>
      </c>
      <c r="D6" s="103">
        <v>103</v>
      </c>
      <c r="E6" s="104">
        <v>4085</v>
      </c>
      <c r="F6" s="104">
        <f>SUM(C6:E6)</f>
        <v>33845</v>
      </c>
      <c r="H6" s="102"/>
      <c r="I6" s="102"/>
      <c r="J6" s="102"/>
      <c r="K6" s="102"/>
      <c r="L6" s="102"/>
    </row>
    <row r="7" spans="2:12" ht="18">
      <c r="B7" s="55" t="s">
        <v>299</v>
      </c>
      <c r="C7" s="56">
        <v>32154</v>
      </c>
      <c r="D7" s="103">
        <v>204</v>
      </c>
      <c r="E7" s="104">
        <v>2300</v>
      </c>
      <c r="F7" s="104">
        <f aca="true" t="shared" si="0" ref="F7:F16">SUM(C7:E7)</f>
        <v>34658</v>
      </c>
      <c r="H7" s="102"/>
      <c r="I7" s="102"/>
      <c r="J7" s="102"/>
      <c r="K7" s="102"/>
      <c r="L7" s="102"/>
    </row>
    <row r="8" spans="2:12" ht="18">
      <c r="B8" s="55" t="s">
        <v>300</v>
      </c>
      <c r="C8" s="56">
        <v>33135</v>
      </c>
      <c r="D8" s="103">
        <v>278</v>
      </c>
      <c r="E8" s="104">
        <v>2442</v>
      </c>
      <c r="F8" s="104">
        <f t="shared" si="0"/>
        <v>35855</v>
      </c>
      <c r="H8" s="102"/>
      <c r="I8" s="102"/>
      <c r="J8" s="102"/>
      <c r="K8" s="102"/>
      <c r="L8" s="102"/>
    </row>
    <row r="9" spans="2:12" ht="18">
      <c r="B9" s="55" t="s">
        <v>301</v>
      </c>
      <c r="C9" s="56">
        <v>33105</v>
      </c>
      <c r="D9" s="103">
        <v>259</v>
      </c>
      <c r="E9" s="104">
        <v>2354</v>
      </c>
      <c r="F9" s="104">
        <f t="shared" si="0"/>
        <v>35718</v>
      </c>
      <c r="H9" s="102"/>
      <c r="I9" s="102"/>
      <c r="J9" s="102"/>
      <c r="K9" s="102"/>
      <c r="L9" s="102"/>
    </row>
    <row r="10" spans="2:12" ht="18">
      <c r="B10" s="55" t="s">
        <v>302</v>
      </c>
      <c r="C10" s="56">
        <v>32666</v>
      </c>
      <c r="D10" s="103">
        <v>239</v>
      </c>
      <c r="E10" s="104">
        <v>3185</v>
      </c>
      <c r="F10" s="104">
        <f t="shared" si="0"/>
        <v>36090</v>
      </c>
      <c r="H10" s="102"/>
      <c r="I10" s="102"/>
      <c r="J10" s="102"/>
      <c r="K10" s="102"/>
      <c r="L10" s="102"/>
    </row>
    <row r="11" spans="2:12" ht="18">
      <c r="B11" s="55" t="s">
        <v>303</v>
      </c>
      <c r="C11" s="56">
        <v>32943</v>
      </c>
      <c r="D11" s="103">
        <v>221</v>
      </c>
      <c r="E11" s="104">
        <v>3198</v>
      </c>
      <c r="F11" s="104">
        <f t="shared" si="0"/>
        <v>36362</v>
      </c>
      <c r="H11" s="102"/>
      <c r="I11" s="102"/>
      <c r="J11" s="102"/>
      <c r="K11" s="102"/>
      <c r="L11" s="102"/>
    </row>
    <row r="12" spans="2:12" ht="18">
      <c r="B12" s="55" t="s">
        <v>304</v>
      </c>
      <c r="C12" s="56">
        <v>32872</v>
      </c>
      <c r="D12" s="103">
        <v>207</v>
      </c>
      <c r="E12" s="104">
        <v>3654</v>
      </c>
      <c r="F12" s="104">
        <f t="shared" si="0"/>
        <v>36733</v>
      </c>
      <c r="H12" s="102"/>
      <c r="I12" s="102"/>
      <c r="J12" s="102"/>
      <c r="K12" s="102"/>
      <c r="L12" s="102"/>
    </row>
    <row r="13" spans="2:12" ht="18">
      <c r="B13" s="55" t="s">
        <v>305</v>
      </c>
      <c r="C13" s="56">
        <v>33115</v>
      </c>
      <c r="D13" s="103">
        <v>203</v>
      </c>
      <c r="E13" s="104">
        <v>4082</v>
      </c>
      <c r="F13" s="104">
        <f t="shared" si="0"/>
        <v>37400</v>
      </c>
      <c r="H13" s="102"/>
      <c r="I13" s="102"/>
      <c r="J13" s="102"/>
      <c r="K13" s="102"/>
      <c r="L13" s="102"/>
    </row>
    <row r="14" spans="2:12" ht="18">
      <c r="B14" s="55" t="s">
        <v>306</v>
      </c>
      <c r="C14" s="56">
        <v>32723</v>
      </c>
      <c r="D14" s="103">
        <v>204</v>
      </c>
      <c r="E14" s="104">
        <v>3756</v>
      </c>
      <c r="F14" s="104">
        <f t="shared" si="0"/>
        <v>36683</v>
      </c>
      <c r="H14" s="102"/>
      <c r="I14" s="102"/>
      <c r="J14" s="102"/>
      <c r="K14" s="102"/>
      <c r="L14" s="102"/>
    </row>
    <row r="15" spans="2:12" ht="18">
      <c r="B15" s="55" t="s">
        <v>347</v>
      </c>
      <c r="C15" s="56">
        <v>32491</v>
      </c>
      <c r="D15" s="55">
        <v>206</v>
      </c>
      <c r="E15" s="104">
        <v>3331</v>
      </c>
      <c r="F15" s="104">
        <f t="shared" si="0"/>
        <v>36028</v>
      </c>
      <c r="H15" s="102"/>
      <c r="I15" s="102"/>
      <c r="J15" s="102"/>
      <c r="K15" s="102"/>
      <c r="L15" s="102"/>
    </row>
    <row r="16" spans="2:12" ht="18">
      <c r="B16" s="55" t="s">
        <v>398</v>
      </c>
      <c r="C16" s="56">
        <v>31882</v>
      </c>
      <c r="D16" s="55">
        <v>196</v>
      </c>
      <c r="E16" s="104">
        <v>2903</v>
      </c>
      <c r="F16" s="104">
        <f t="shared" si="0"/>
        <v>34981</v>
      </c>
      <c r="H16" s="102"/>
      <c r="I16" s="102"/>
      <c r="J16" s="102"/>
      <c r="K16" s="102"/>
      <c r="L16" s="102"/>
    </row>
    <row r="17" spans="4:12" ht="18">
      <c r="D17" s="55"/>
      <c r="E17" s="104"/>
      <c r="H17" s="102"/>
      <c r="I17" s="102"/>
      <c r="J17" s="102"/>
      <c r="K17" s="102"/>
      <c r="L17" s="102"/>
    </row>
    <row r="18" spans="8:12" ht="18">
      <c r="H18" s="102"/>
      <c r="I18" s="102"/>
      <c r="J18" s="102"/>
      <c r="K18" s="102"/>
      <c r="L18" s="102"/>
    </row>
    <row r="19" spans="8:12" ht="18">
      <c r="H19" s="102"/>
      <c r="I19" s="102"/>
      <c r="J19" s="102"/>
      <c r="K19" s="102"/>
      <c r="L19" s="102"/>
    </row>
    <row r="20" spans="2:12" ht="18">
      <c r="B20" s="105" t="s">
        <v>169</v>
      </c>
      <c r="H20" s="102"/>
      <c r="I20" s="102"/>
      <c r="J20" s="102"/>
      <c r="K20" s="102"/>
      <c r="L20" s="102"/>
    </row>
    <row r="21" spans="2:12" ht="18">
      <c r="B21" s="105" t="s">
        <v>121</v>
      </c>
      <c r="H21" s="102"/>
      <c r="I21" s="102"/>
      <c r="J21" s="102"/>
      <c r="K21" s="102"/>
      <c r="L21" s="102"/>
    </row>
    <row r="22" spans="7:12" ht="18">
      <c r="G22" s="106"/>
      <c r="H22" s="102"/>
      <c r="I22" s="102"/>
      <c r="J22" s="102"/>
      <c r="K22" s="102"/>
      <c r="L22" s="102"/>
    </row>
    <row r="23" spans="8:12" ht="18">
      <c r="H23" s="102"/>
      <c r="I23" s="102"/>
      <c r="J23" s="102"/>
      <c r="K23" s="102"/>
      <c r="L23" s="102"/>
    </row>
    <row r="24" spans="8:12" ht="18">
      <c r="H24" s="102"/>
      <c r="I24" s="102"/>
      <c r="J24" s="102"/>
      <c r="K24" s="102"/>
      <c r="L24" s="102"/>
    </row>
    <row r="49" ht="18">
      <c r="F49" s="107"/>
    </row>
  </sheetData>
  <sheetProtection/>
  <mergeCells count="2">
    <mergeCell ref="B3:F3"/>
    <mergeCell ref="B4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5" r:id="rId2"/>
  <ignoredErrors>
    <ignoredError sqref="B6:B16" numberStoredAsText="1"/>
  </ignoredError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showGridLines="0" zoomScalePageLayoutView="0" workbookViewId="0" topLeftCell="A1">
      <selection activeCell="D26" sqref="D26"/>
    </sheetView>
  </sheetViews>
  <sheetFormatPr defaultColWidth="11.421875" defaultRowHeight="15"/>
  <cols>
    <col min="1" max="1" width="11.421875" style="108" customWidth="1"/>
    <col min="2" max="2" width="58.8515625" style="108" bestFit="1" customWidth="1"/>
    <col min="3" max="3" width="14.28125" style="108" customWidth="1"/>
    <col min="4" max="16384" width="11.421875" style="108" customWidth="1"/>
  </cols>
  <sheetData>
    <row r="1" ht="15">
      <c r="A1" s="9"/>
    </row>
    <row r="2" ht="12.75"/>
    <row r="3" spans="2:3" ht="15">
      <c r="B3" s="439" t="s">
        <v>309</v>
      </c>
      <c r="C3" s="439"/>
    </row>
    <row r="4" spans="2:3" ht="15">
      <c r="B4" s="440" t="s">
        <v>430</v>
      </c>
      <c r="C4" s="440"/>
    </row>
    <row r="5" spans="2:3" ht="15">
      <c r="B5" s="440" t="s">
        <v>87</v>
      </c>
      <c r="C5" s="440"/>
    </row>
    <row r="6" spans="2:3" ht="15">
      <c r="B6" s="84" t="s">
        <v>283</v>
      </c>
      <c r="C6" s="84" t="s">
        <v>314</v>
      </c>
    </row>
    <row r="7" spans="2:3" ht="15">
      <c r="B7" s="109" t="s">
        <v>310</v>
      </c>
      <c r="C7" s="303">
        <f>SUM(C8:C11)</f>
        <v>7465.162056</v>
      </c>
    </row>
    <row r="8" spans="2:3" ht="15">
      <c r="B8" s="110" t="s">
        <v>311</v>
      </c>
      <c r="C8" s="160">
        <v>2645.847812</v>
      </c>
    </row>
    <row r="9" spans="2:3" ht="15">
      <c r="B9" s="110" t="s">
        <v>312</v>
      </c>
      <c r="C9" s="160">
        <v>4184.706653</v>
      </c>
    </row>
    <row r="10" spans="2:3" ht="15">
      <c r="B10" s="110" t="s">
        <v>313</v>
      </c>
      <c r="C10" s="382">
        <v>9.571715</v>
      </c>
    </row>
    <row r="11" spans="2:3" ht="15">
      <c r="B11" s="110" t="s">
        <v>315</v>
      </c>
      <c r="C11" s="160">
        <v>625.035876</v>
      </c>
    </row>
    <row r="12" ht="15">
      <c r="B12" s="110"/>
    </row>
    <row r="13" spans="2:3" ht="15">
      <c r="B13" s="111"/>
      <c r="C13" s="112"/>
    </row>
    <row r="14" spans="2:3" ht="15">
      <c r="B14" s="113"/>
      <c r="C14" s="112"/>
    </row>
    <row r="15" spans="2:3" ht="15">
      <c r="B15" s="113"/>
      <c r="C15" s="112"/>
    </row>
    <row r="16" spans="2:3" ht="15">
      <c r="B16" s="113"/>
      <c r="C16" s="114"/>
    </row>
    <row r="17" spans="2:3" ht="15">
      <c r="B17" s="115" t="s">
        <v>255</v>
      </c>
      <c r="C17" s="116"/>
    </row>
    <row r="18" ht="15">
      <c r="B18" s="115" t="s">
        <v>415</v>
      </c>
    </row>
  </sheetData>
  <sheetProtection/>
  <mergeCells count="3">
    <mergeCell ref="B3:C3"/>
    <mergeCell ref="B4:C4"/>
    <mergeCell ref="B5: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0.140625" style="141" customWidth="1"/>
    <col min="2" max="4" width="17.140625" style="141" customWidth="1"/>
    <col min="5" max="5" width="11.421875" style="141" customWidth="1"/>
    <col min="6" max="8" width="17.140625" style="141" customWidth="1"/>
    <col min="9" max="9" width="11.421875" style="141" customWidth="1"/>
    <col min="10" max="12" width="17.140625" style="141" customWidth="1"/>
    <col min="13" max="13" width="11.421875" style="141" customWidth="1"/>
    <col min="14" max="16" width="14.57421875" style="141" customWidth="1"/>
    <col min="17" max="17" width="11.421875" style="141" customWidth="1"/>
    <col min="18" max="20" width="14.57421875" style="141" customWidth="1"/>
    <col min="21" max="16384" width="11.421875" style="141" customWidth="1"/>
  </cols>
  <sheetData>
    <row r="1" ht="15">
      <c r="A1" s="9"/>
    </row>
    <row r="2" ht="14.25">
      <c r="A2" s="241"/>
    </row>
    <row r="3" spans="2:12" ht="18">
      <c r="B3" s="395" t="s">
        <v>327</v>
      </c>
      <c r="C3" s="395"/>
      <c r="D3" s="395"/>
      <c r="E3" s="351"/>
      <c r="F3" s="395" t="s">
        <v>327</v>
      </c>
      <c r="G3" s="395"/>
      <c r="H3" s="395"/>
      <c r="I3" s="211"/>
      <c r="J3" s="102"/>
      <c r="K3" s="102"/>
      <c r="L3" s="102"/>
    </row>
    <row r="4" spans="2:12" ht="18">
      <c r="B4" s="395" t="s">
        <v>380</v>
      </c>
      <c r="C4" s="395"/>
      <c r="D4" s="395"/>
      <c r="E4" s="351"/>
      <c r="F4" s="394" t="s">
        <v>323</v>
      </c>
      <c r="G4" s="394"/>
      <c r="H4" s="394"/>
      <c r="I4" s="211"/>
      <c r="J4" s="102"/>
      <c r="K4" s="102"/>
      <c r="L4" s="102"/>
    </row>
    <row r="5" spans="2:12" ht="60">
      <c r="B5" s="347" t="s">
        <v>178</v>
      </c>
      <c r="C5" s="142" t="s">
        <v>326</v>
      </c>
      <c r="D5" s="142" t="s">
        <v>328</v>
      </c>
      <c r="E5" s="351"/>
      <c r="F5" s="347" t="s">
        <v>178</v>
      </c>
      <c r="G5" s="142" t="s">
        <v>326</v>
      </c>
      <c r="H5" s="142" t="s">
        <v>328</v>
      </c>
      <c r="I5" s="211"/>
      <c r="J5" s="102"/>
      <c r="K5" s="102"/>
      <c r="L5" s="102"/>
    </row>
    <row r="6" spans="2:12" ht="18">
      <c r="B6" s="347"/>
      <c r="C6" s="348" t="s">
        <v>84</v>
      </c>
      <c r="D6" s="348" t="s">
        <v>84</v>
      </c>
      <c r="E6" s="351"/>
      <c r="F6" s="347"/>
      <c r="G6" s="348" t="s">
        <v>84</v>
      </c>
      <c r="H6" s="348" t="s">
        <v>84</v>
      </c>
      <c r="I6" s="211"/>
      <c r="J6" s="102"/>
      <c r="K6" s="102"/>
      <c r="L6" s="102"/>
    </row>
    <row r="7" spans="2:12" ht="18">
      <c r="B7" s="312">
        <v>2011</v>
      </c>
      <c r="C7" s="352">
        <v>1293849</v>
      </c>
      <c r="D7" s="352">
        <v>2161003</v>
      </c>
      <c r="E7" s="351"/>
      <c r="F7" s="312">
        <v>2011</v>
      </c>
      <c r="G7" s="353">
        <v>4046840</v>
      </c>
      <c r="H7" s="352">
        <v>6522203</v>
      </c>
      <c r="I7" s="211"/>
      <c r="J7" s="102"/>
      <c r="K7" s="102"/>
      <c r="L7" s="102"/>
    </row>
    <row r="8" spans="2:12" ht="18">
      <c r="B8" s="312">
        <v>2012</v>
      </c>
      <c r="C8" s="352">
        <v>1412815</v>
      </c>
      <c r="D8" s="352">
        <v>2276535</v>
      </c>
      <c r="E8" s="351"/>
      <c r="F8" s="312" t="s">
        <v>245</v>
      </c>
      <c r="G8" s="353">
        <v>5459655</v>
      </c>
      <c r="H8" s="352">
        <v>8798738</v>
      </c>
      <c r="I8" s="211"/>
      <c r="J8" s="102"/>
      <c r="K8" s="102"/>
      <c r="L8" s="102"/>
    </row>
    <row r="9" spans="2:12" ht="18">
      <c r="B9" s="312">
        <v>2013</v>
      </c>
      <c r="C9" s="352">
        <v>1128157</v>
      </c>
      <c r="D9" s="352">
        <v>1914752</v>
      </c>
      <c r="E9" s="351"/>
      <c r="F9" s="312" t="s">
        <v>257</v>
      </c>
      <c r="G9" s="353">
        <v>6587812</v>
      </c>
      <c r="H9" s="352">
        <v>10713490</v>
      </c>
      <c r="I9" s="211"/>
      <c r="J9" s="102"/>
      <c r="K9" s="102"/>
      <c r="L9" s="102"/>
    </row>
    <row r="10" spans="2:12" ht="18">
      <c r="B10" s="312">
        <v>2014</v>
      </c>
      <c r="C10" s="352">
        <v>1324217</v>
      </c>
      <c r="D10" s="352">
        <v>2077300</v>
      </c>
      <c r="E10" s="351"/>
      <c r="F10" s="312" t="s">
        <v>258</v>
      </c>
      <c r="G10" s="353">
        <v>7912029</v>
      </c>
      <c r="H10" s="352">
        <v>12790790</v>
      </c>
      <c r="I10" s="211"/>
      <c r="J10" s="102"/>
      <c r="K10" s="102"/>
      <c r="L10" s="102"/>
    </row>
    <row r="11" spans="2:12" ht="18">
      <c r="B11" s="312">
        <v>2015</v>
      </c>
      <c r="C11" s="352">
        <v>1058963</v>
      </c>
      <c r="D11" s="352">
        <v>1993012</v>
      </c>
      <c r="E11" s="351"/>
      <c r="F11" s="312" t="s">
        <v>259</v>
      </c>
      <c r="G11" s="353">
        <v>8970992</v>
      </c>
      <c r="H11" s="352">
        <v>14783802</v>
      </c>
      <c r="I11" s="211"/>
      <c r="J11" s="102"/>
      <c r="K11" s="102"/>
      <c r="L11" s="102"/>
    </row>
    <row r="12" spans="2:12" ht="18">
      <c r="B12" s="312">
        <v>2016</v>
      </c>
      <c r="C12" s="352">
        <v>1279915</v>
      </c>
      <c r="D12" s="352">
        <v>2724615</v>
      </c>
      <c r="E12" s="351"/>
      <c r="F12" s="312" t="s">
        <v>307</v>
      </c>
      <c r="G12" s="353">
        <v>10250907</v>
      </c>
      <c r="H12" s="352">
        <v>17508417</v>
      </c>
      <c r="I12" s="211"/>
      <c r="J12" s="102"/>
      <c r="K12" s="102"/>
      <c r="L12" s="102"/>
    </row>
    <row r="13" spans="2:12" ht="18">
      <c r="B13" s="312">
        <v>2017</v>
      </c>
      <c r="C13" s="313">
        <v>1534026</v>
      </c>
      <c r="D13" s="313">
        <v>2873595</v>
      </c>
      <c r="E13" s="351"/>
      <c r="F13" s="312" t="s">
        <v>374</v>
      </c>
      <c r="G13" s="353">
        <v>11784933</v>
      </c>
      <c r="H13" s="313">
        <v>20382012</v>
      </c>
      <c r="J13" s="102"/>
      <c r="K13" s="102"/>
      <c r="L13" s="102"/>
    </row>
    <row r="14" spans="2:12" ht="18">
      <c r="B14" s="312">
        <v>2018</v>
      </c>
      <c r="C14" s="313">
        <v>1474663</v>
      </c>
      <c r="D14" s="313">
        <v>3022823</v>
      </c>
      <c r="E14" s="351"/>
      <c r="F14" s="312" t="s">
        <v>442</v>
      </c>
      <c r="G14" s="353">
        <v>13259596</v>
      </c>
      <c r="H14" s="313">
        <v>23404835</v>
      </c>
      <c r="J14" s="102"/>
      <c r="K14" s="102"/>
      <c r="L14" s="102"/>
    </row>
    <row r="15" spans="2:12" ht="18">
      <c r="B15" s="312"/>
      <c r="C15" s="313"/>
      <c r="D15" s="313"/>
      <c r="E15" s="351"/>
      <c r="F15" s="312"/>
      <c r="G15" s="353"/>
      <c r="H15" s="313"/>
      <c r="J15" s="102"/>
      <c r="K15" s="102"/>
      <c r="L15" s="102"/>
    </row>
    <row r="16" spans="2:12" ht="18">
      <c r="B16" s="105" t="s">
        <v>169</v>
      </c>
      <c r="F16" s="105" t="s">
        <v>169</v>
      </c>
      <c r="J16" s="102"/>
      <c r="K16" s="102"/>
      <c r="L16" s="102"/>
    </row>
    <row r="17" spans="2:12" ht="18">
      <c r="B17" s="105" t="s">
        <v>121</v>
      </c>
      <c r="F17" s="105" t="s">
        <v>121</v>
      </c>
      <c r="J17" s="102"/>
      <c r="K17" s="102"/>
      <c r="L17" s="102"/>
    </row>
    <row r="31" ht="18">
      <c r="J31" s="354"/>
    </row>
  </sheetData>
  <sheetProtection/>
  <mergeCells count="4">
    <mergeCell ref="F4:H4"/>
    <mergeCell ref="B3:D3"/>
    <mergeCell ref="F3:H3"/>
    <mergeCell ref="B4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scale="3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6"/>
  <sheetViews>
    <sheetView showGridLines="0" zoomScalePageLayoutView="0" workbookViewId="0" topLeftCell="A1">
      <pane ySplit="5" topLeftCell="A27" activePane="bottomLeft" state="frozen"/>
      <selection pane="topLeft" activeCell="F18" sqref="F18:H18"/>
      <selection pane="bottomLeft" activeCell="F18" sqref="F18:H18"/>
    </sheetView>
  </sheetViews>
  <sheetFormatPr defaultColWidth="11.421875" defaultRowHeight="15"/>
  <cols>
    <col min="1" max="2" width="11.421875" style="4" customWidth="1"/>
    <col min="3" max="3" width="7.140625" style="4" customWidth="1"/>
    <col min="4" max="4" width="11.421875" style="4" customWidth="1"/>
    <col min="5" max="5" width="13.7109375" style="4" customWidth="1"/>
    <col min="6" max="16384" width="11.421875" style="4" customWidth="1"/>
  </cols>
  <sheetData>
    <row r="1" spans="1:2" ht="15">
      <c r="A1" s="1"/>
      <c r="B1" s="3"/>
    </row>
    <row r="2" spans="1:2" ht="14.25">
      <c r="A2" s="2"/>
      <c r="B2" s="3"/>
    </row>
    <row r="3" spans="2:7" ht="15" customHeight="1">
      <c r="B3" s="396" t="s">
        <v>10</v>
      </c>
      <c r="C3" s="396"/>
      <c r="D3" s="396"/>
      <c r="E3" s="396"/>
      <c r="F3" s="396"/>
      <c r="G3" s="396"/>
    </row>
    <row r="4" spans="2:7" ht="15" customHeight="1">
      <c r="B4" s="229"/>
      <c r="C4" s="349"/>
      <c r="D4" s="396" t="s">
        <v>183</v>
      </c>
      <c r="E4" s="396"/>
      <c r="F4" s="396"/>
      <c r="G4" s="396"/>
    </row>
    <row r="5" spans="2:7" ht="28.5">
      <c r="B5" s="397" t="s">
        <v>268</v>
      </c>
      <c r="C5" s="397"/>
      <c r="D5" s="229" t="s">
        <v>6</v>
      </c>
      <c r="E5" s="350" t="s">
        <v>7</v>
      </c>
      <c r="F5" s="229" t="s">
        <v>184</v>
      </c>
      <c r="G5" s="229" t="s">
        <v>17</v>
      </c>
    </row>
    <row r="6" spans="2:9" ht="12.75">
      <c r="B6" s="398">
        <v>2010</v>
      </c>
      <c r="C6" s="5" t="s">
        <v>185</v>
      </c>
      <c r="D6" s="6">
        <v>10.696249</v>
      </c>
      <c r="E6" s="6">
        <v>17.459736</v>
      </c>
      <c r="F6" s="6">
        <v>1.243938</v>
      </c>
      <c r="G6" s="6">
        <f aca="true" t="shared" si="0" ref="G6:G27">SUM(D6:F6)</f>
        <v>29.399923</v>
      </c>
      <c r="I6" s="7"/>
    </row>
    <row r="7" spans="2:9" ht="12.75">
      <c r="B7" s="398"/>
      <c r="C7" s="5" t="s">
        <v>186</v>
      </c>
      <c r="D7" s="6">
        <v>10.856265</v>
      </c>
      <c r="E7" s="6">
        <v>18.748749</v>
      </c>
      <c r="F7" s="6">
        <v>1.268417</v>
      </c>
      <c r="G7" s="6">
        <f t="shared" si="0"/>
        <v>30.873431</v>
      </c>
      <c r="H7" s="7"/>
      <c r="I7" s="7"/>
    </row>
    <row r="8" spans="2:9" ht="12.75">
      <c r="B8" s="398"/>
      <c r="C8" s="5" t="s">
        <v>187</v>
      </c>
      <c r="D8" s="6">
        <v>11.099061</v>
      </c>
      <c r="E8" s="6">
        <v>19.59632</v>
      </c>
      <c r="F8" s="6">
        <v>1.289701</v>
      </c>
      <c r="G8" s="6">
        <f t="shared" si="0"/>
        <v>31.985082</v>
      </c>
      <c r="H8" s="7"/>
      <c r="I8" s="7"/>
    </row>
    <row r="9" spans="2:9" ht="12.75">
      <c r="B9" s="398"/>
      <c r="C9" s="5" t="s">
        <v>188</v>
      </c>
      <c r="D9" s="6">
        <v>11.57221</v>
      </c>
      <c r="E9" s="6">
        <v>20.58097</v>
      </c>
      <c r="F9" s="6">
        <v>1.315531</v>
      </c>
      <c r="G9" s="6">
        <f t="shared" si="0"/>
        <v>33.468711</v>
      </c>
      <c r="H9" s="7"/>
      <c r="I9" s="7"/>
    </row>
    <row r="10" spans="2:9" ht="12.75">
      <c r="B10" s="398">
        <v>2011</v>
      </c>
      <c r="C10" s="5" t="s">
        <v>185</v>
      </c>
      <c r="D10" s="6">
        <v>11.348066</v>
      </c>
      <c r="E10" s="6">
        <v>21.413497</v>
      </c>
      <c r="F10" s="6">
        <v>1.342601</v>
      </c>
      <c r="G10" s="6">
        <f t="shared" si="0"/>
        <v>34.104164</v>
      </c>
      <c r="H10" s="7"/>
      <c r="I10" s="7"/>
    </row>
    <row r="11" spans="2:9" ht="12.75">
      <c r="B11" s="398"/>
      <c r="C11" s="5" t="s">
        <v>186</v>
      </c>
      <c r="D11" s="6">
        <v>11.418944</v>
      </c>
      <c r="E11" s="6">
        <v>22.322292</v>
      </c>
      <c r="F11" s="6">
        <v>1.364697</v>
      </c>
      <c r="G11" s="6">
        <f t="shared" si="0"/>
        <v>35.105933</v>
      </c>
      <c r="H11" s="7"/>
      <c r="I11" s="7"/>
    </row>
    <row r="12" spans="2:9" ht="12.75">
      <c r="B12" s="398"/>
      <c r="C12" s="5" t="s">
        <v>187</v>
      </c>
      <c r="D12" s="6">
        <v>11.856792</v>
      </c>
      <c r="E12" s="6">
        <v>22.949356</v>
      </c>
      <c r="F12" s="6">
        <v>1.390361</v>
      </c>
      <c r="G12" s="6">
        <f t="shared" si="0"/>
        <v>36.196509</v>
      </c>
      <c r="H12" s="7"/>
      <c r="I12" s="7"/>
    </row>
    <row r="13" spans="2:9" ht="12.75">
      <c r="B13" s="398"/>
      <c r="C13" s="5" t="s">
        <v>188</v>
      </c>
      <c r="D13" s="6">
        <v>12.068522</v>
      </c>
      <c r="E13" s="6">
        <v>23.500337</v>
      </c>
      <c r="F13" s="6">
        <v>1.411388</v>
      </c>
      <c r="G13" s="6">
        <f t="shared" si="0"/>
        <v>36.980247</v>
      </c>
      <c r="H13" s="7"/>
      <c r="I13" s="7"/>
    </row>
    <row r="14" spans="2:9" ht="12.75">
      <c r="B14" s="398">
        <v>2012</v>
      </c>
      <c r="C14" s="5" t="s">
        <v>185</v>
      </c>
      <c r="D14" s="6">
        <v>12.126813</v>
      </c>
      <c r="E14" s="6">
        <v>23.649545</v>
      </c>
      <c r="F14" s="6">
        <v>1.437315</v>
      </c>
      <c r="G14" s="6">
        <f t="shared" si="0"/>
        <v>37.213673</v>
      </c>
      <c r="H14" s="7"/>
      <c r="I14" s="7"/>
    </row>
    <row r="15" spans="2:9" ht="12.75">
      <c r="B15" s="398"/>
      <c r="C15" s="5" t="s">
        <v>186</v>
      </c>
      <c r="D15" s="6">
        <v>12.205284</v>
      </c>
      <c r="E15" s="6">
        <v>23.865977</v>
      </c>
      <c r="F15" s="6">
        <v>1.459744</v>
      </c>
      <c r="G15" s="6">
        <f t="shared" si="0"/>
        <v>37.531005</v>
      </c>
      <c r="H15" s="7"/>
      <c r="I15" s="7"/>
    </row>
    <row r="16" spans="2:9" ht="12.75">
      <c r="B16" s="398"/>
      <c r="C16" s="5" t="s">
        <v>187</v>
      </c>
      <c r="D16" s="6">
        <v>12.351564</v>
      </c>
      <c r="E16" s="6">
        <v>24.153355</v>
      </c>
      <c r="F16" s="6">
        <v>1.482513</v>
      </c>
      <c r="G16" s="6">
        <f t="shared" si="0"/>
        <v>37.987432</v>
      </c>
      <c r="H16" s="7"/>
      <c r="I16" s="7"/>
    </row>
    <row r="17" spans="2:9" ht="12.75">
      <c r="B17" s="398"/>
      <c r="C17" s="5" t="s">
        <v>188</v>
      </c>
      <c r="D17" s="6">
        <v>12.442992</v>
      </c>
      <c r="E17" s="6">
        <v>24.527458</v>
      </c>
      <c r="F17" s="6">
        <v>1.503317</v>
      </c>
      <c r="G17" s="6">
        <f t="shared" si="0"/>
        <v>38.473767</v>
      </c>
      <c r="H17" s="7"/>
      <c r="I17" s="7"/>
    </row>
    <row r="18" spans="2:9" ht="12.75">
      <c r="B18" s="398">
        <v>2013</v>
      </c>
      <c r="C18" s="5" t="s">
        <v>185</v>
      </c>
      <c r="D18" s="6">
        <v>12.570269</v>
      </c>
      <c r="E18" s="6">
        <v>24.849233</v>
      </c>
      <c r="F18" s="6">
        <v>1.528741</v>
      </c>
      <c r="G18" s="6">
        <f t="shared" si="0"/>
        <v>38.948243</v>
      </c>
      <c r="H18" s="7"/>
      <c r="I18" s="7"/>
    </row>
    <row r="19" spans="2:9" ht="12.75">
      <c r="B19" s="398"/>
      <c r="C19" s="5" t="s">
        <v>186</v>
      </c>
      <c r="D19" s="6">
        <v>12.758915</v>
      </c>
      <c r="E19" s="6">
        <v>25.163385</v>
      </c>
      <c r="F19" s="6">
        <v>1.555515</v>
      </c>
      <c r="G19" s="6">
        <f t="shared" si="0"/>
        <v>39.477815</v>
      </c>
      <c r="H19" s="7"/>
      <c r="I19" s="7"/>
    </row>
    <row r="20" spans="2:9" ht="12.75">
      <c r="B20" s="398"/>
      <c r="C20" s="5" t="s">
        <v>187</v>
      </c>
      <c r="D20" s="6">
        <v>13.572401</v>
      </c>
      <c r="E20" s="6">
        <v>25.479681</v>
      </c>
      <c r="F20" s="6">
        <v>1.578004</v>
      </c>
      <c r="G20" s="6">
        <f t="shared" si="0"/>
        <v>40.630086</v>
      </c>
      <c r="H20" s="7"/>
      <c r="I20" s="7"/>
    </row>
    <row r="21" spans="2:9" ht="12.75">
      <c r="B21" s="398"/>
      <c r="C21" s="5" t="s">
        <v>188</v>
      </c>
      <c r="D21" s="6">
        <v>14.277908</v>
      </c>
      <c r="E21" s="6">
        <v>25.781974</v>
      </c>
      <c r="F21" s="6">
        <v>1.599267</v>
      </c>
      <c r="G21" s="6">
        <f t="shared" si="0"/>
        <v>41.659149</v>
      </c>
      <c r="H21" s="7"/>
      <c r="I21" s="7"/>
    </row>
    <row r="22" spans="2:9" ht="12.75">
      <c r="B22" s="398">
        <v>2014</v>
      </c>
      <c r="C22" s="5" t="s">
        <v>185</v>
      </c>
      <c r="D22" s="6">
        <v>15.094734</v>
      </c>
      <c r="E22" s="6">
        <v>26.05277</v>
      </c>
      <c r="F22" s="6">
        <v>1.62289</v>
      </c>
      <c r="G22" s="6">
        <f t="shared" si="0"/>
        <v>42.770393999999996</v>
      </c>
      <c r="H22" s="7"/>
      <c r="I22" s="7"/>
    </row>
    <row r="23" spans="2:9" ht="12.75">
      <c r="B23" s="398"/>
      <c r="C23" s="5" t="s">
        <v>186</v>
      </c>
      <c r="D23" s="6">
        <v>14.500388</v>
      </c>
      <c r="E23" s="6">
        <v>27.598786</v>
      </c>
      <c r="F23" s="6">
        <v>1.649058</v>
      </c>
      <c r="G23" s="6">
        <f t="shared" si="0"/>
        <v>43.748231999999994</v>
      </c>
      <c r="H23" s="7"/>
      <c r="I23" s="7"/>
    </row>
    <row r="24" spans="2:9" ht="12.75">
      <c r="B24" s="398"/>
      <c r="C24" s="5" t="s">
        <v>187</v>
      </c>
      <c r="D24" s="6">
        <v>16.21291</v>
      </c>
      <c r="E24" s="6">
        <v>27.047056</v>
      </c>
      <c r="F24" s="6">
        <v>1.672592</v>
      </c>
      <c r="G24" s="6">
        <f t="shared" si="0"/>
        <v>44.93255800000001</v>
      </c>
      <c r="H24" s="7"/>
      <c r="I24" s="7"/>
    </row>
    <row r="25" spans="2:9" ht="12.75">
      <c r="B25" s="398"/>
      <c r="C25" s="5" t="s">
        <v>188</v>
      </c>
      <c r="D25" s="6">
        <v>15.644313</v>
      </c>
      <c r="E25" s="6">
        <v>28.942135</v>
      </c>
      <c r="F25" s="6">
        <v>1.69169</v>
      </c>
      <c r="G25" s="6">
        <f t="shared" si="0"/>
        <v>46.278138000000006</v>
      </c>
      <c r="H25" s="7"/>
      <c r="I25" s="7"/>
    </row>
    <row r="26" spans="2:9" ht="12.75">
      <c r="B26" s="398">
        <v>2015</v>
      </c>
      <c r="C26" s="5" t="s">
        <v>185</v>
      </c>
      <c r="D26" s="6">
        <v>18.031288</v>
      </c>
      <c r="E26" s="6">
        <v>28.372356</v>
      </c>
      <c r="F26" s="6">
        <v>1.720231</v>
      </c>
      <c r="G26" s="6">
        <f t="shared" si="0"/>
        <v>48.123875</v>
      </c>
      <c r="H26" s="7"/>
      <c r="I26" s="7"/>
    </row>
    <row r="27" spans="2:9" ht="12.75">
      <c r="B27" s="398"/>
      <c r="C27" s="5" t="s">
        <v>186</v>
      </c>
      <c r="D27" s="6">
        <v>18.98478</v>
      </c>
      <c r="E27" s="6">
        <v>28.890589</v>
      </c>
      <c r="F27" s="6">
        <v>1.744597</v>
      </c>
      <c r="G27" s="6">
        <f t="shared" si="0"/>
        <v>49.619966</v>
      </c>
      <c r="H27" s="7"/>
      <c r="I27" s="7"/>
    </row>
    <row r="28" spans="2:9" ht="12.75">
      <c r="B28" s="398"/>
      <c r="C28" s="5" t="s">
        <v>187</v>
      </c>
      <c r="D28" s="6">
        <v>19.426786</v>
      </c>
      <c r="E28" s="6">
        <v>29.467445</v>
      </c>
      <c r="F28" s="6">
        <v>1.767028</v>
      </c>
      <c r="G28" s="6">
        <f>SUM(D28:F28)</f>
        <v>50.66125900000001</v>
      </c>
      <c r="H28" s="7"/>
      <c r="I28" s="7"/>
    </row>
    <row r="29" spans="2:9" ht="12.75">
      <c r="B29" s="398"/>
      <c r="C29" s="5" t="s">
        <v>188</v>
      </c>
      <c r="D29" s="6">
        <v>19.942949</v>
      </c>
      <c r="E29" s="6">
        <v>29.855002</v>
      </c>
      <c r="F29" s="6">
        <v>1.784894</v>
      </c>
      <c r="G29" s="6">
        <f>SUM(D29:F29)</f>
        <v>51.582845</v>
      </c>
      <c r="H29" s="7"/>
      <c r="I29" s="7"/>
    </row>
    <row r="30" spans="2:7" ht="12.75">
      <c r="B30" s="398">
        <v>2016</v>
      </c>
      <c r="C30" s="5" t="s">
        <v>185</v>
      </c>
      <c r="D30" s="6">
        <v>19.903583</v>
      </c>
      <c r="E30" s="6">
        <v>30.217467</v>
      </c>
      <c r="F30" s="6">
        <v>1.788688</v>
      </c>
      <c r="G30" s="6">
        <v>51.909738</v>
      </c>
    </row>
    <row r="31" spans="2:7" ht="12.75">
      <c r="B31" s="398"/>
      <c r="C31" s="5" t="s">
        <v>186</v>
      </c>
      <c r="D31" s="8">
        <v>19.432936</v>
      </c>
      <c r="E31" s="8">
        <v>32.058575</v>
      </c>
      <c r="F31" s="8">
        <v>1.810347</v>
      </c>
      <c r="G31" s="6">
        <v>53.301858</v>
      </c>
    </row>
    <row r="32" spans="2:8" ht="12.75">
      <c r="B32" s="398"/>
      <c r="C32" s="5" t="s">
        <v>187</v>
      </c>
      <c r="D32" s="6">
        <v>20.506811</v>
      </c>
      <c r="E32" s="6">
        <v>32.40035</v>
      </c>
      <c r="F32" s="6">
        <v>1.831558</v>
      </c>
      <c r="G32" s="6">
        <v>54.738719</v>
      </c>
      <c r="H32" s="7"/>
    </row>
    <row r="33" spans="2:7" ht="12.75">
      <c r="B33" s="398"/>
      <c r="C33" s="5" t="s">
        <v>188</v>
      </c>
      <c r="D33" s="6">
        <v>22.240045</v>
      </c>
      <c r="E33" s="6">
        <v>32.702983</v>
      </c>
      <c r="F33" s="6">
        <v>1.851612</v>
      </c>
      <c r="G33" s="6">
        <v>56.79464</v>
      </c>
    </row>
    <row r="34" spans="2:7" ht="12.75">
      <c r="B34" s="398">
        <v>2017</v>
      </c>
      <c r="C34" s="5" t="s">
        <v>185</v>
      </c>
      <c r="D34" s="6">
        <v>23.512241</v>
      </c>
      <c r="E34" s="6">
        <v>34.067017</v>
      </c>
      <c r="F34" s="6">
        <v>1.874765</v>
      </c>
      <c r="G34" s="6">
        <f aca="true" t="shared" si="1" ref="G34:G41">SUM(D34:F34)</f>
        <v>59.45402299999999</v>
      </c>
    </row>
    <row r="35" spans="2:7" ht="12.75">
      <c r="B35" s="398"/>
      <c r="C35" s="5" t="s">
        <v>186</v>
      </c>
      <c r="D35" s="8">
        <v>25.09062</v>
      </c>
      <c r="E35" s="8">
        <v>34.592431</v>
      </c>
      <c r="F35" s="8">
        <v>1.896456</v>
      </c>
      <c r="G35" s="6">
        <f t="shared" si="1"/>
        <v>61.579507</v>
      </c>
    </row>
    <row r="36" spans="2:8" ht="12.75">
      <c r="B36" s="398"/>
      <c r="C36" s="5" t="s">
        <v>187</v>
      </c>
      <c r="D36" s="8">
        <v>23.46967</v>
      </c>
      <c r="E36" s="8">
        <v>37.643487</v>
      </c>
      <c r="F36" s="8">
        <v>1.918783</v>
      </c>
      <c r="G36" s="6">
        <f t="shared" si="1"/>
        <v>63.03194</v>
      </c>
      <c r="H36" s="7"/>
    </row>
    <row r="37" spans="2:8" ht="12.75">
      <c r="B37" s="398"/>
      <c r="C37" s="5" t="s">
        <v>188</v>
      </c>
      <c r="D37" s="8">
        <v>24.803967</v>
      </c>
      <c r="E37" s="8">
        <v>37.926366</v>
      </c>
      <c r="F37" s="8">
        <v>1.942002</v>
      </c>
      <c r="G37" s="6">
        <f t="shared" si="1"/>
        <v>64.672335</v>
      </c>
      <c r="H37" s="7"/>
    </row>
    <row r="38" spans="2:8" ht="12.75">
      <c r="B38" s="398">
        <v>2018</v>
      </c>
      <c r="C38" s="5" t="s">
        <v>185</v>
      </c>
      <c r="D38" s="8">
        <v>25.956914</v>
      </c>
      <c r="E38" s="8">
        <v>38.215589</v>
      </c>
      <c r="F38" s="8">
        <v>1.964627</v>
      </c>
      <c r="G38" s="6">
        <f t="shared" si="1"/>
        <v>66.13713</v>
      </c>
      <c r="H38" s="7"/>
    </row>
    <row r="39" spans="2:7" ht="12.75">
      <c r="B39" s="398"/>
      <c r="C39" s="5" t="s">
        <v>186</v>
      </c>
      <c r="D39" s="8">
        <v>27.947795</v>
      </c>
      <c r="E39" s="8">
        <v>38.511412</v>
      </c>
      <c r="F39" s="8">
        <v>1.988526</v>
      </c>
      <c r="G39" s="6">
        <f t="shared" si="1"/>
        <v>68.44773299999999</v>
      </c>
    </row>
    <row r="40" spans="2:7" ht="12.75">
      <c r="B40" s="398"/>
      <c r="C40" s="5" t="s">
        <v>187</v>
      </c>
      <c r="D40" s="8">
        <v>27.161744</v>
      </c>
      <c r="E40" s="8">
        <v>41.347186</v>
      </c>
      <c r="F40" s="8">
        <v>2.031962</v>
      </c>
      <c r="G40" s="6">
        <f t="shared" si="1"/>
        <v>70.54089199999999</v>
      </c>
    </row>
    <row r="41" spans="2:7" ht="12.75">
      <c r="B41" s="398"/>
      <c r="C41" s="5" t="s">
        <v>188</v>
      </c>
      <c r="D41" s="6">
        <v>28.232793</v>
      </c>
      <c r="E41" s="6">
        <v>41.51028</v>
      </c>
      <c r="F41" s="6">
        <v>2.052832</v>
      </c>
      <c r="G41" s="6">
        <f t="shared" si="1"/>
        <v>71.795905</v>
      </c>
    </row>
    <row r="45" ht="12.75">
      <c r="B45" s="4" t="s">
        <v>169</v>
      </c>
    </row>
    <row r="46" ht="12.75">
      <c r="B46" s="4" t="s">
        <v>121</v>
      </c>
    </row>
  </sheetData>
  <sheetProtection/>
  <mergeCells count="14">
    <mergeCell ref="B38:B41"/>
    <mergeCell ref="B34:B37"/>
    <mergeCell ref="B28:B29"/>
    <mergeCell ref="B30:B31"/>
    <mergeCell ref="B32:B33"/>
    <mergeCell ref="B18:B21"/>
    <mergeCell ref="B22:B25"/>
    <mergeCell ref="B26:B27"/>
    <mergeCell ref="B3:G3"/>
    <mergeCell ref="D4:G4"/>
    <mergeCell ref="B5:C5"/>
    <mergeCell ref="B6:B9"/>
    <mergeCell ref="B10:B13"/>
    <mergeCell ref="B14:B1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showGridLines="0" zoomScalePageLayoutView="0" workbookViewId="0" topLeftCell="A1">
      <selection activeCell="G33" sqref="G33"/>
    </sheetView>
  </sheetViews>
  <sheetFormatPr defaultColWidth="11.421875" defaultRowHeight="15"/>
  <cols>
    <col min="1" max="1" width="11.421875" style="156" customWidth="1"/>
    <col min="2" max="2" width="19.28125" style="156" bestFit="1" customWidth="1"/>
    <col min="3" max="3" width="13.140625" style="156" customWidth="1"/>
    <col min="4" max="4" width="10.8515625" style="156" customWidth="1"/>
    <col min="5" max="6" width="11.421875" style="156" customWidth="1"/>
    <col min="7" max="7" width="13.28125" style="156" customWidth="1"/>
    <col min="8" max="10" width="11.421875" style="156" customWidth="1"/>
    <col min="11" max="11" width="13.7109375" style="156" customWidth="1"/>
    <col min="12" max="14" width="11.421875" style="156" customWidth="1"/>
    <col min="15" max="15" width="13.28125" style="156" customWidth="1"/>
    <col min="16" max="18" width="11.421875" style="156" customWidth="1"/>
    <col min="19" max="19" width="11.7109375" style="156" bestFit="1" customWidth="1"/>
    <col min="20" max="16384" width="11.421875" style="156" customWidth="1"/>
  </cols>
  <sheetData>
    <row r="1" spans="1:2" ht="15">
      <c r="A1" s="9"/>
      <c r="B1" s="141"/>
    </row>
    <row r="2" spans="1:8" ht="14.25">
      <c r="A2" s="241"/>
      <c r="B2" s="141"/>
      <c r="H2" s="292">
        <v>1.0489935096477272</v>
      </c>
    </row>
    <row r="3" spans="2:20" ht="15">
      <c r="B3" s="406" t="s">
        <v>287</v>
      </c>
      <c r="C3" s="406"/>
      <c r="D3" s="406"/>
      <c r="E3" s="406"/>
      <c r="F3" s="406"/>
      <c r="G3" s="406"/>
      <c r="H3" s="293"/>
      <c r="I3" s="406" t="s">
        <v>295</v>
      </c>
      <c r="J3" s="406"/>
      <c r="K3" s="406"/>
      <c r="L3" s="406"/>
      <c r="M3" s="406"/>
      <c r="N3" s="294"/>
      <c r="O3" s="395" t="s">
        <v>331</v>
      </c>
      <c r="P3" s="395"/>
      <c r="Q3" s="395"/>
      <c r="R3" s="294"/>
      <c r="S3" s="294"/>
      <c r="T3" s="294"/>
    </row>
    <row r="4" spans="2:20" ht="12.75" customHeight="1">
      <c r="B4" s="407" t="s">
        <v>443</v>
      </c>
      <c r="C4" s="407"/>
      <c r="D4" s="407"/>
      <c r="E4" s="407"/>
      <c r="F4" s="407"/>
      <c r="G4" s="407"/>
      <c r="H4" s="293"/>
      <c r="I4" s="407" t="s">
        <v>380</v>
      </c>
      <c r="J4" s="407"/>
      <c r="K4" s="407"/>
      <c r="L4" s="407"/>
      <c r="M4" s="407"/>
      <c r="N4" s="294"/>
      <c r="O4" s="347"/>
      <c r="P4" s="348" t="s">
        <v>380</v>
      </c>
      <c r="Q4" s="348"/>
      <c r="R4" s="294"/>
      <c r="S4" s="294"/>
      <c r="T4" s="294"/>
    </row>
    <row r="5" spans="2:20" ht="15">
      <c r="B5" s="407" t="s">
        <v>16</v>
      </c>
      <c r="C5" s="407"/>
      <c r="D5" s="407"/>
      <c r="E5" s="407"/>
      <c r="F5" s="407"/>
      <c r="G5" s="407"/>
      <c r="H5" s="293"/>
      <c r="I5" s="407" t="s">
        <v>16</v>
      </c>
      <c r="J5" s="407"/>
      <c r="K5" s="407"/>
      <c r="L5" s="407"/>
      <c r="M5" s="407"/>
      <c r="N5" s="294"/>
      <c r="O5" s="395"/>
      <c r="P5" s="395"/>
      <c r="Q5" s="395"/>
      <c r="R5" s="294"/>
      <c r="S5" s="294"/>
      <c r="T5" s="294"/>
    </row>
    <row r="6" spans="2:20" ht="7.5" customHeight="1">
      <c r="B6" s="293"/>
      <c r="C6" s="293"/>
      <c r="D6" s="293"/>
      <c r="E6" s="293"/>
      <c r="F6" s="293"/>
      <c r="G6" s="293"/>
      <c r="H6" s="293"/>
      <c r="I6" s="102"/>
      <c r="J6" s="102"/>
      <c r="K6" s="102"/>
      <c r="L6" s="102"/>
      <c r="M6" s="102"/>
      <c r="N6" s="102"/>
      <c r="O6" s="102"/>
      <c r="P6" s="102"/>
      <c r="Q6" s="102"/>
      <c r="R6" s="294"/>
      <c r="S6" s="294"/>
      <c r="T6" s="294"/>
    </row>
    <row r="7" spans="2:20" ht="15">
      <c r="B7" s="401" t="s">
        <v>8</v>
      </c>
      <c r="C7" s="401">
        <v>2017</v>
      </c>
      <c r="D7" s="401">
        <v>2018</v>
      </c>
      <c r="E7" s="401" t="s">
        <v>294</v>
      </c>
      <c r="F7" s="401"/>
      <c r="G7" s="402" t="s">
        <v>288</v>
      </c>
      <c r="H7" s="293"/>
      <c r="I7" s="399" t="s">
        <v>178</v>
      </c>
      <c r="J7" s="399" t="s">
        <v>239</v>
      </c>
      <c r="K7" s="399"/>
      <c r="L7" s="399" t="s">
        <v>234</v>
      </c>
      <c r="M7" s="399"/>
      <c r="N7" s="296"/>
      <c r="O7" s="399" t="s">
        <v>178</v>
      </c>
      <c r="P7" s="399" t="s">
        <v>239</v>
      </c>
      <c r="Q7" s="399" t="s">
        <v>234</v>
      </c>
      <c r="R7" s="296"/>
      <c r="S7" s="297"/>
      <c r="T7" s="298"/>
    </row>
    <row r="8" spans="2:20" ht="30">
      <c r="B8" s="401"/>
      <c r="C8" s="401"/>
      <c r="D8" s="401"/>
      <c r="E8" s="299" t="s">
        <v>289</v>
      </c>
      <c r="F8" s="299" t="s">
        <v>290</v>
      </c>
      <c r="G8" s="403"/>
      <c r="H8" s="293"/>
      <c r="I8" s="399"/>
      <c r="J8" s="295" t="s">
        <v>189</v>
      </c>
      <c r="K8" s="300" t="s">
        <v>296</v>
      </c>
      <c r="L8" s="295" t="s">
        <v>189</v>
      </c>
      <c r="M8" s="300" t="s">
        <v>296</v>
      </c>
      <c r="N8" s="301"/>
      <c r="O8" s="399"/>
      <c r="P8" s="399"/>
      <c r="Q8" s="399"/>
      <c r="R8" s="298"/>
      <c r="S8" s="298"/>
      <c r="T8" s="298"/>
    </row>
    <row r="9" spans="2:20" ht="15" customHeight="1">
      <c r="B9" s="302" t="s">
        <v>329</v>
      </c>
      <c r="C9" s="303">
        <f>SUM(C10+C15)</f>
        <v>475429.9573929999</v>
      </c>
      <c r="D9" s="303">
        <f>SUM(D10+D15)</f>
        <v>444508.78570604016</v>
      </c>
      <c r="E9" s="304">
        <f aca="true" t="shared" si="0" ref="E9:E15">D9-C9</f>
        <v>-30921.171686959744</v>
      </c>
      <c r="F9" s="305">
        <f>((D9/C9)-1)*100</f>
        <v>-6.503833257902947</v>
      </c>
      <c r="G9" s="306">
        <f>((D9/(C9*$H$2))-1)*100</f>
        <v>-10.870595592631528</v>
      </c>
      <c r="H9" s="307"/>
      <c r="I9" s="308">
        <v>2011</v>
      </c>
      <c r="J9" s="309">
        <v>25827.199999999997</v>
      </c>
      <c r="K9" s="310">
        <v>-3.6498799458901776</v>
      </c>
      <c r="L9" s="309">
        <v>228719.6</v>
      </c>
      <c r="M9" s="310">
        <v>17.92863369433777</v>
      </c>
      <c r="N9" s="311"/>
      <c r="O9" s="312">
        <v>2011</v>
      </c>
      <c r="P9" s="313">
        <v>649243</v>
      </c>
      <c r="Q9" s="313">
        <v>280384</v>
      </c>
      <c r="R9" s="298"/>
      <c r="S9" s="298"/>
      <c r="T9" s="314"/>
    </row>
    <row r="10" spans="2:20" ht="15">
      <c r="B10" s="315" t="s">
        <v>291</v>
      </c>
      <c r="C10" s="316">
        <f>SUM(C11:C14)</f>
        <v>474273.7782399999</v>
      </c>
      <c r="D10" s="316">
        <f>SUM(D11:D14)</f>
        <v>437394.95503504016</v>
      </c>
      <c r="E10" s="317">
        <f t="shared" si="0"/>
        <v>-36878.82320495974</v>
      </c>
      <c r="F10" s="318">
        <f aca="true" t="shared" si="1" ref="F10:F15">((D10/C10)-1)*100</f>
        <v>-7.775851184903104</v>
      </c>
      <c r="G10" s="319">
        <f aca="true" t="shared" si="2" ref="G10:G15">((D10/(C10*$H$2))-1)*100</f>
        <v>-12.083203597639425</v>
      </c>
      <c r="H10" s="307"/>
      <c r="I10" s="308">
        <v>2012</v>
      </c>
      <c r="J10" s="309">
        <v>33909.700000000004</v>
      </c>
      <c r="K10" s="310">
        <v>26.109522890122715</v>
      </c>
      <c r="L10" s="309">
        <v>275047.39999999997</v>
      </c>
      <c r="M10" s="310">
        <v>15.506233358239996</v>
      </c>
      <c r="N10" s="311"/>
      <c r="O10" s="312">
        <v>2012</v>
      </c>
      <c r="P10" s="313">
        <v>826927</v>
      </c>
      <c r="Q10" s="313">
        <v>281704</v>
      </c>
      <c r="R10" s="298"/>
      <c r="S10" s="298"/>
      <c r="T10" s="314"/>
    </row>
    <row r="11" spans="2:20" ht="15">
      <c r="B11" s="320" t="s">
        <v>292</v>
      </c>
      <c r="C11" s="160">
        <v>37656.94368699999</v>
      </c>
      <c r="D11" s="160">
        <v>32613.255922999764</v>
      </c>
      <c r="E11" s="321">
        <f t="shared" si="0"/>
        <v>-5043.687764000228</v>
      </c>
      <c r="F11" s="322">
        <f t="shared" si="1"/>
        <v>-13.393778862997374</v>
      </c>
      <c r="G11" s="323">
        <f t="shared" si="2"/>
        <v>-17.438744529423534</v>
      </c>
      <c r="H11" s="307"/>
      <c r="I11" s="308">
        <v>2013</v>
      </c>
      <c r="J11" s="309">
        <v>28233.699999999997</v>
      </c>
      <c r="K11" s="310">
        <v>-19.791617054551057</v>
      </c>
      <c r="L11" s="309">
        <v>264050.10000000003</v>
      </c>
      <c r="M11" s="310">
        <v>-7.518534121066756</v>
      </c>
      <c r="N11" s="311"/>
      <c r="O11" s="312">
        <v>2013</v>
      </c>
      <c r="P11" s="313">
        <v>1135630</v>
      </c>
      <c r="Q11" s="313">
        <v>265120</v>
      </c>
      <c r="R11" s="298"/>
      <c r="S11" s="298"/>
      <c r="T11" s="314"/>
    </row>
    <row r="12" spans="2:20" ht="15">
      <c r="B12" s="320" t="s">
        <v>293</v>
      </c>
      <c r="C12" s="160">
        <v>426964.545392</v>
      </c>
      <c r="D12" s="160">
        <v>393849.5701560005</v>
      </c>
      <c r="E12" s="321">
        <f t="shared" si="0"/>
        <v>-33114.975235999504</v>
      </c>
      <c r="F12" s="322">
        <f t="shared" si="1"/>
        <v>-7.755907508806459</v>
      </c>
      <c r="G12" s="323">
        <f t="shared" si="2"/>
        <v>-12.064191396025958</v>
      </c>
      <c r="H12" s="307"/>
      <c r="I12" s="308">
        <v>2014</v>
      </c>
      <c r="J12" s="309">
        <v>36854.6</v>
      </c>
      <c r="K12" s="310">
        <v>25.49107225338847</v>
      </c>
      <c r="L12" s="309">
        <v>238959.30000000002</v>
      </c>
      <c r="M12" s="310">
        <v>-12.998543145133212</v>
      </c>
      <c r="N12" s="311"/>
      <c r="O12" s="312">
        <v>2014</v>
      </c>
      <c r="P12" s="313">
        <v>1669587</v>
      </c>
      <c r="Q12" s="313">
        <v>180746</v>
      </c>
      <c r="R12" s="298"/>
      <c r="S12" s="298"/>
      <c r="T12" s="314"/>
    </row>
    <row r="13" spans="2:20" ht="15">
      <c r="B13" s="320" t="s">
        <v>237</v>
      </c>
      <c r="C13" s="160">
        <v>6790.180163</v>
      </c>
      <c r="D13" s="160">
        <v>8691.19815500002</v>
      </c>
      <c r="E13" s="321">
        <f t="shared" si="0"/>
        <v>1901.01799200002</v>
      </c>
      <c r="F13" s="324" t="s">
        <v>376</v>
      </c>
      <c r="G13" s="323">
        <f t="shared" si="2"/>
        <v>22.018463835320535</v>
      </c>
      <c r="H13" s="307"/>
      <c r="I13" s="308">
        <v>2015</v>
      </c>
      <c r="J13" s="309">
        <v>35569.600000000006</v>
      </c>
      <c r="K13" s="310">
        <v>-6.042910021125591</v>
      </c>
      <c r="L13" s="309">
        <v>312640.2</v>
      </c>
      <c r="M13" s="310">
        <v>27.36883032284556</v>
      </c>
      <c r="N13" s="311"/>
      <c r="O13" s="312">
        <v>2015</v>
      </c>
      <c r="P13" s="313">
        <v>2296482</v>
      </c>
      <c r="Q13" s="313">
        <v>231758</v>
      </c>
      <c r="R13" s="298"/>
      <c r="S13" s="298"/>
      <c r="T13" s="314"/>
    </row>
    <row r="14" spans="2:20" ht="15">
      <c r="B14" s="320" t="s">
        <v>53</v>
      </c>
      <c r="C14" s="160">
        <v>2862.108997999935</v>
      </c>
      <c r="D14" s="160">
        <v>2240.93080103994</v>
      </c>
      <c r="E14" s="321">
        <f t="shared" si="0"/>
        <v>-621.1781969599951</v>
      </c>
      <c r="F14" s="322">
        <f t="shared" si="1"/>
        <v>-21.703512947762626</v>
      </c>
      <c r="G14" s="323">
        <f>((D14/(C14*$H$2))-1)*100</f>
        <v>-25.360370362509787</v>
      </c>
      <c r="H14" s="307"/>
      <c r="I14" s="308">
        <v>2016</v>
      </c>
      <c r="J14" s="309">
        <v>32736.774798</v>
      </c>
      <c r="K14" s="310">
        <v>-10.489888778380784</v>
      </c>
      <c r="L14" s="309">
        <v>341665.534934</v>
      </c>
      <c r="M14" s="310">
        <v>6.284892967383415</v>
      </c>
      <c r="N14" s="325"/>
      <c r="O14" s="312">
        <v>2016</v>
      </c>
      <c r="P14" s="313">
        <v>2678694</v>
      </c>
      <c r="Q14" s="313">
        <v>230461</v>
      </c>
      <c r="R14" s="298"/>
      <c r="S14" s="298"/>
      <c r="T14" s="314"/>
    </row>
    <row r="15" spans="2:20" ht="15">
      <c r="B15" s="326" t="s">
        <v>330</v>
      </c>
      <c r="C15" s="327">
        <v>1156.179153</v>
      </c>
      <c r="D15" s="327">
        <v>7113.8306710000015</v>
      </c>
      <c r="E15" s="327">
        <f t="shared" si="0"/>
        <v>5957.6515180000015</v>
      </c>
      <c r="F15" s="328">
        <f t="shared" si="1"/>
        <v>515.287920781253</v>
      </c>
      <c r="G15" s="329">
        <f t="shared" si="2"/>
        <v>486.55074137482393</v>
      </c>
      <c r="H15" s="307"/>
      <c r="I15" s="308">
        <v>2017</v>
      </c>
      <c r="J15" s="309">
        <v>37656.94368699999</v>
      </c>
      <c r="K15" s="310">
        <v>8.475958589590583</v>
      </c>
      <c r="L15" s="309">
        <v>426964.545392</v>
      </c>
      <c r="M15" s="310">
        <v>17.846030840004513</v>
      </c>
      <c r="N15" s="325"/>
      <c r="O15" s="312">
        <v>2017</v>
      </c>
      <c r="P15" s="383">
        <v>3557039</v>
      </c>
      <c r="Q15" s="383">
        <v>255487</v>
      </c>
      <c r="R15" s="298"/>
      <c r="S15" s="298"/>
      <c r="T15" s="314"/>
    </row>
    <row r="16" spans="2:20" ht="15">
      <c r="B16" s="293"/>
      <c r="C16" s="293"/>
      <c r="D16" s="293"/>
      <c r="E16" s="293"/>
      <c r="F16" s="293"/>
      <c r="G16" s="293"/>
      <c r="H16" s="293"/>
      <c r="I16" s="330">
        <v>2018</v>
      </c>
      <c r="J16" s="331">
        <v>32613.255922999764</v>
      </c>
      <c r="K16" s="332">
        <v>-17.438744529423534</v>
      </c>
      <c r="L16" s="331">
        <v>393849.5701560005</v>
      </c>
      <c r="M16" s="332">
        <v>-12.064191396025958</v>
      </c>
      <c r="N16" s="325"/>
      <c r="O16" s="333">
        <v>2018</v>
      </c>
      <c r="P16" s="334">
        <v>3340792</v>
      </c>
      <c r="Q16" s="334">
        <v>240036</v>
      </c>
      <c r="R16" s="298"/>
      <c r="S16" s="298"/>
      <c r="T16" s="314"/>
    </row>
    <row r="17" spans="7:20" ht="15">
      <c r="G17" s="293"/>
      <c r="H17" s="293"/>
      <c r="N17" s="294"/>
      <c r="P17" s="211"/>
      <c r="Q17" s="211"/>
      <c r="R17" s="298"/>
      <c r="S17" s="298"/>
      <c r="T17" s="314"/>
    </row>
    <row r="18" spans="8:20" ht="18">
      <c r="H18" s="102"/>
      <c r="N18" s="335"/>
      <c r="P18" s="211"/>
      <c r="Q18" s="211"/>
      <c r="R18" s="298"/>
      <c r="S18" s="298"/>
      <c r="T18" s="314"/>
    </row>
    <row r="19" spans="7:20" ht="18">
      <c r="G19" s="102"/>
      <c r="H19" s="102"/>
      <c r="J19" s="87"/>
      <c r="K19" s="336"/>
      <c r="L19" s="87"/>
      <c r="N19" s="335"/>
      <c r="P19" s="211"/>
      <c r="Q19" s="211"/>
      <c r="R19" s="298"/>
      <c r="S19" s="298"/>
      <c r="T19" s="314"/>
    </row>
    <row r="20" spans="3:20" ht="18">
      <c r="C20" s="337"/>
      <c r="D20" s="338"/>
      <c r="F20" s="102"/>
      <c r="G20" s="102"/>
      <c r="H20" s="102"/>
      <c r="J20" s="102"/>
      <c r="K20" s="102"/>
      <c r="L20" s="102"/>
      <c r="M20" s="102"/>
      <c r="N20" s="335"/>
      <c r="O20" s="294"/>
      <c r="P20" s="339"/>
      <c r="Q20" s="339"/>
      <c r="R20" s="298"/>
      <c r="S20" s="340"/>
      <c r="T20" s="314"/>
    </row>
    <row r="21" spans="2:16" ht="18">
      <c r="B21" s="404" t="s">
        <v>253</v>
      </c>
      <c r="C21" s="405"/>
      <c r="D21" s="405"/>
      <c r="E21" s="405"/>
      <c r="F21" s="405"/>
      <c r="G21" s="102"/>
      <c r="H21" s="102"/>
      <c r="I21" s="404" t="s">
        <v>253</v>
      </c>
      <c r="J21" s="405"/>
      <c r="K21" s="405"/>
      <c r="L21" s="405"/>
      <c r="M21" s="405"/>
      <c r="N21" s="158"/>
      <c r="O21" s="264"/>
      <c r="P21" s="168"/>
    </row>
    <row r="22" spans="2:16" ht="18">
      <c r="B22" s="404" t="s">
        <v>169</v>
      </c>
      <c r="C22" s="405"/>
      <c r="D22" s="405"/>
      <c r="E22" s="405"/>
      <c r="F22" s="405"/>
      <c r="G22" s="102"/>
      <c r="H22" s="102"/>
      <c r="I22" s="404" t="s">
        <v>169</v>
      </c>
      <c r="J22" s="405"/>
      <c r="K22" s="405"/>
      <c r="L22" s="405"/>
      <c r="M22" s="405"/>
      <c r="N22" s="158"/>
      <c r="O22" s="341" t="s">
        <v>169</v>
      </c>
      <c r="P22" s="168"/>
    </row>
    <row r="23" spans="2:16" ht="27">
      <c r="B23" s="342" t="s">
        <v>121</v>
      </c>
      <c r="C23" s="343"/>
      <c r="D23" s="343"/>
      <c r="E23" s="343"/>
      <c r="F23" s="343"/>
      <c r="G23" s="102"/>
      <c r="H23" s="102"/>
      <c r="I23" s="342" t="s">
        <v>121</v>
      </c>
      <c r="J23" s="343"/>
      <c r="K23" s="343"/>
      <c r="L23" s="343"/>
      <c r="M23" s="343"/>
      <c r="N23" s="158"/>
      <c r="O23" s="341" t="s">
        <v>121</v>
      </c>
      <c r="P23" s="168"/>
    </row>
    <row r="24" spans="3:18" ht="18">
      <c r="C24" s="337"/>
      <c r="D24" s="338"/>
      <c r="F24" s="102"/>
      <c r="G24" s="102"/>
      <c r="H24" s="102"/>
      <c r="J24" s="344"/>
      <c r="K24" s="344"/>
      <c r="L24" s="344"/>
      <c r="M24" s="344"/>
      <c r="N24" s="102"/>
      <c r="O24" s="102"/>
      <c r="P24" s="102"/>
      <c r="Q24" s="102"/>
      <c r="R24" s="102"/>
    </row>
    <row r="25" spans="3:18" ht="17.25" customHeight="1">
      <c r="C25" s="158"/>
      <c r="F25" s="102"/>
      <c r="G25" s="102"/>
      <c r="H25" s="102"/>
      <c r="J25" s="345"/>
      <c r="K25" s="345"/>
      <c r="L25" s="345"/>
      <c r="M25" s="345"/>
      <c r="N25" s="102"/>
      <c r="O25" s="102"/>
      <c r="P25" s="102"/>
      <c r="Q25" s="102"/>
      <c r="R25" s="102"/>
    </row>
    <row r="26" spans="3:18" ht="12.75" customHeight="1">
      <c r="C26" s="158"/>
      <c r="F26" s="102"/>
      <c r="G26" s="102"/>
      <c r="H26" s="102"/>
      <c r="J26" s="268"/>
      <c r="N26" s="102"/>
      <c r="O26" s="102"/>
      <c r="P26" s="102"/>
      <c r="Q26" s="102"/>
      <c r="R26" s="102"/>
    </row>
    <row r="27" spans="2:18" ht="12.75" customHeight="1">
      <c r="B27" s="400"/>
      <c r="C27" s="400"/>
      <c r="D27" s="400"/>
      <c r="E27" s="400"/>
      <c r="F27" s="346"/>
      <c r="G27" s="102"/>
      <c r="H27" s="102"/>
      <c r="J27" s="102"/>
      <c r="K27" s="102"/>
      <c r="L27" s="102"/>
      <c r="M27" s="102"/>
      <c r="N27" s="346"/>
      <c r="O27" s="102"/>
      <c r="P27" s="102"/>
      <c r="Q27" s="102"/>
      <c r="R27" s="102"/>
    </row>
    <row r="28" spans="2:18" ht="12.75" customHeight="1">
      <c r="B28" s="344"/>
      <c r="C28" s="344"/>
      <c r="D28" s="344"/>
      <c r="E28" s="344"/>
      <c r="F28" s="346"/>
      <c r="G28" s="102"/>
      <c r="H28" s="102"/>
      <c r="N28" s="346"/>
      <c r="O28" s="102"/>
      <c r="P28" s="102"/>
      <c r="Q28" s="102"/>
      <c r="R28" s="102"/>
    </row>
    <row r="29" spans="2:18" ht="15" customHeight="1">
      <c r="B29" s="344"/>
      <c r="C29" s="344"/>
      <c r="D29" s="344"/>
      <c r="E29" s="344"/>
      <c r="F29" s="344"/>
      <c r="G29" s="102"/>
      <c r="H29" s="102"/>
      <c r="N29" s="345"/>
      <c r="O29" s="102"/>
      <c r="P29" s="102"/>
      <c r="Q29" s="102"/>
      <c r="R29" s="102"/>
    </row>
    <row r="30" spans="2:18" ht="17.25" customHeight="1">
      <c r="B30" s="345"/>
      <c r="F30" s="102"/>
      <c r="G30" s="102"/>
      <c r="H30" s="102"/>
      <c r="N30" s="102"/>
      <c r="O30" s="102"/>
      <c r="P30" s="102"/>
      <c r="Q30" s="102"/>
      <c r="R30" s="102"/>
    </row>
    <row r="31" spans="6:18" ht="18">
      <c r="F31" s="102"/>
      <c r="G31" s="102"/>
      <c r="H31" s="102"/>
      <c r="N31" s="102"/>
      <c r="O31" s="102"/>
      <c r="P31" s="102"/>
      <c r="Q31" s="102"/>
      <c r="R31" s="102"/>
    </row>
  </sheetData>
  <sheetProtection/>
  <mergeCells count="24">
    <mergeCell ref="B3:G3"/>
    <mergeCell ref="B4:G4"/>
    <mergeCell ref="B5:G5"/>
    <mergeCell ref="I21:M21"/>
    <mergeCell ref="I22:M22"/>
    <mergeCell ref="I3:M3"/>
    <mergeCell ref="I4:M4"/>
    <mergeCell ref="I5:M5"/>
    <mergeCell ref="I7:I8"/>
    <mergeCell ref="B27:E27"/>
    <mergeCell ref="B7:B8"/>
    <mergeCell ref="C7:C8"/>
    <mergeCell ref="D7:D8"/>
    <mergeCell ref="E7:F7"/>
    <mergeCell ref="G7:G8"/>
    <mergeCell ref="B21:F21"/>
    <mergeCell ref="B22:F22"/>
    <mergeCell ref="O3:Q3"/>
    <mergeCell ref="O7:O8"/>
    <mergeCell ref="P7:P8"/>
    <mergeCell ref="Q7:Q8"/>
    <mergeCell ref="O5:Q5"/>
    <mergeCell ref="J7:K7"/>
    <mergeCell ref="L7:M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5" r:id="rId2"/>
  <ignoredErrors>
    <ignoredError sqref="C10:D10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1.421875" style="262" customWidth="1"/>
    <col min="2" max="2" width="36.140625" style="262" customWidth="1"/>
    <col min="3" max="4" width="15.8515625" style="262" customWidth="1"/>
    <col min="5" max="5" width="36.140625" style="262" customWidth="1"/>
    <col min="6" max="6" width="15.8515625" style="262" customWidth="1"/>
    <col min="7" max="7" width="11.421875" style="262" customWidth="1"/>
    <col min="8" max="8" width="10.7109375" style="262" customWidth="1"/>
    <col min="9" max="9" width="11.421875" style="262" customWidth="1"/>
    <col min="10" max="10" width="15.28125" style="262" customWidth="1"/>
    <col min="11" max="16384" width="11.421875" style="262" customWidth="1"/>
  </cols>
  <sheetData>
    <row r="1" ht="15">
      <c r="A1" s="9"/>
    </row>
    <row r="2" ht="12.75">
      <c r="A2" s="263"/>
    </row>
    <row r="3" spans="2:6" ht="15">
      <c r="B3" s="408" t="s">
        <v>417</v>
      </c>
      <c r="C3" s="408"/>
      <c r="E3" s="408" t="s">
        <v>202</v>
      </c>
      <c r="F3" s="408"/>
    </row>
    <row r="4" spans="2:6" ht="15">
      <c r="B4" s="408" t="s">
        <v>440</v>
      </c>
      <c r="C4" s="408"/>
      <c r="E4" s="412" t="s">
        <v>440</v>
      </c>
      <c r="F4" s="412"/>
    </row>
    <row r="5" spans="2:6" ht="15">
      <c r="B5" s="411" t="s">
        <v>87</v>
      </c>
      <c r="C5" s="411"/>
      <c r="E5" s="413" t="s">
        <v>87</v>
      </c>
      <c r="F5" s="413"/>
    </row>
    <row r="6" spans="2:6" ht="22.5" customHeight="1">
      <c r="B6" s="269" t="s">
        <v>8</v>
      </c>
      <c r="C6" s="269" t="s">
        <v>189</v>
      </c>
      <c r="D6" s="266"/>
      <c r="E6" s="270" t="s">
        <v>8</v>
      </c>
      <c r="F6" s="270" t="s">
        <v>189</v>
      </c>
    </row>
    <row r="7" spans="2:6" ht="22.5" customHeight="1">
      <c r="B7" s="271" t="s">
        <v>17</v>
      </c>
      <c r="C7" s="272">
        <f>SUM(C8:C10)</f>
        <v>25820.035979</v>
      </c>
      <c r="D7" s="266"/>
      <c r="E7" s="273" t="s">
        <v>17</v>
      </c>
      <c r="F7" s="274">
        <f>SUM(F8:F10)</f>
        <v>7852.271395</v>
      </c>
    </row>
    <row r="8" spans="2:6" ht="22.5" customHeight="1">
      <c r="B8" s="275" t="s">
        <v>203</v>
      </c>
      <c r="C8" s="276">
        <v>17772.470708</v>
      </c>
      <c r="D8" s="266"/>
      <c r="E8" s="277" t="s">
        <v>203</v>
      </c>
      <c r="F8" s="278">
        <v>2390.279449</v>
      </c>
    </row>
    <row r="9" spans="2:6" ht="22.5" customHeight="1">
      <c r="B9" s="275" t="s">
        <v>204</v>
      </c>
      <c r="C9" s="276">
        <v>7693.665271</v>
      </c>
      <c r="D9" s="266"/>
      <c r="E9" s="277" t="s">
        <v>204</v>
      </c>
      <c r="F9" s="276">
        <v>5385.758448</v>
      </c>
    </row>
    <row r="10" spans="2:6" ht="22.5" customHeight="1">
      <c r="B10" s="275" t="s">
        <v>205</v>
      </c>
      <c r="C10" s="276">
        <v>353.9</v>
      </c>
      <c r="D10" s="266"/>
      <c r="E10" s="277" t="s">
        <v>205</v>
      </c>
      <c r="F10" s="278">
        <v>76.233498</v>
      </c>
    </row>
    <row r="11" spans="2:12" ht="160.5" customHeight="1">
      <c r="B11" s="409" t="s">
        <v>396</v>
      </c>
      <c r="C11" s="410"/>
      <c r="D11" s="410"/>
      <c r="E11" s="410"/>
      <c r="F11" s="410"/>
      <c r="H11" s="279"/>
      <c r="I11" s="280"/>
      <c r="J11" s="280"/>
      <c r="K11" s="280"/>
      <c r="L11" s="280"/>
    </row>
    <row r="12" spans="2:10" ht="15">
      <c r="B12" s="408" t="s">
        <v>418</v>
      </c>
      <c r="C12" s="408"/>
      <c r="D12" s="408"/>
      <c r="E12" s="408"/>
      <c r="F12" s="408"/>
      <c r="H12" s="408" t="s">
        <v>419</v>
      </c>
      <c r="I12" s="408"/>
      <c r="J12" s="408"/>
    </row>
    <row r="13" spans="2:10" ht="14.25" customHeight="1">
      <c r="B13" s="408" t="s">
        <v>440</v>
      </c>
      <c r="C13" s="408"/>
      <c r="D13" s="408"/>
      <c r="E13" s="408"/>
      <c r="F13" s="408"/>
      <c r="H13" s="408" t="s">
        <v>440</v>
      </c>
      <c r="I13" s="408"/>
      <c r="J13" s="408"/>
    </row>
    <row r="14" spans="2:10" ht="30">
      <c r="B14" s="408" t="s">
        <v>228</v>
      </c>
      <c r="C14" s="408"/>
      <c r="D14" s="408"/>
      <c r="E14" s="408"/>
      <c r="F14" s="408"/>
      <c r="H14" s="269" t="s">
        <v>8</v>
      </c>
      <c r="I14" s="408" t="s">
        <v>230</v>
      </c>
      <c r="J14" s="408"/>
    </row>
    <row r="15" spans="2:6" ht="15">
      <c r="B15" s="408" t="s">
        <v>206</v>
      </c>
      <c r="C15" s="408"/>
      <c r="D15" s="408"/>
      <c r="E15" s="408"/>
      <c r="F15" s="269" t="s">
        <v>23</v>
      </c>
    </row>
    <row r="16" spans="2:10" ht="15">
      <c r="B16" s="281"/>
      <c r="C16" s="282"/>
      <c r="D16" s="282"/>
      <c r="E16" s="282"/>
      <c r="F16" s="283">
        <f>SUM(F17:F37)</f>
        <v>100.00000000000003</v>
      </c>
      <c r="H16" s="284" t="s">
        <v>17</v>
      </c>
      <c r="J16" s="285">
        <f>SUM(J17:J19)</f>
        <v>30.634926999999998</v>
      </c>
    </row>
    <row r="17" spans="2:10" ht="15">
      <c r="B17" s="286" t="s">
        <v>207</v>
      </c>
      <c r="F17" s="287">
        <v>43.14706262398856</v>
      </c>
      <c r="H17" s="262" t="s">
        <v>71</v>
      </c>
      <c r="J17" s="288">
        <v>1.623091</v>
      </c>
    </row>
    <row r="18" spans="2:10" ht="15">
      <c r="B18" s="286" t="s">
        <v>209</v>
      </c>
      <c r="F18" s="287">
        <v>12.968244829009503</v>
      </c>
      <c r="H18" s="262" t="s">
        <v>229</v>
      </c>
      <c r="J18" s="288">
        <v>2.7666</v>
      </c>
    </row>
    <row r="19" spans="2:10" ht="15">
      <c r="B19" s="286" t="s">
        <v>208</v>
      </c>
      <c r="F19" s="287">
        <v>11.061184654129983</v>
      </c>
      <c r="H19" s="262" t="s">
        <v>72</v>
      </c>
      <c r="J19" s="288">
        <v>26.245236</v>
      </c>
    </row>
    <row r="20" spans="2:6" ht="15">
      <c r="B20" s="286" t="s">
        <v>210</v>
      </c>
      <c r="F20" s="287">
        <v>8.3726694110337</v>
      </c>
    </row>
    <row r="21" spans="2:6" ht="15">
      <c r="B21" s="286" t="s">
        <v>213</v>
      </c>
      <c r="F21" s="287">
        <v>5.915660642334859</v>
      </c>
    </row>
    <row r="22" spans="2:6" ht="15">
      <c r="B22" s="286" t="s">
        <v>212</v>
      </c>
      <c r="F22" s="287">
        <v>3.697884244058738</v>
      </c>
    </row>
    <row r="23" spans="2:6" ht="15">
      <c r="B23" s="286" t="s">
        <v>211</v>
      </c>
      <c r="F23" s="287">
        <v>3.5654044419652906</v>
      </c>
    </row>
    <row r="24" spans="2:6" ht="15">
      <c r="B24" s="286" t="s">
        <v>214</v>
      </c>
      <c r="F24" s="287">
        <v>2.8614401108820595</v>
      </c>
    </row>
    <row r="25" spans="2:6" ht="15">
      <c r="B25" s="286" t="s">
        <v>215</v>
      </c>
      <c r="F25" s="287">
        <v>2.6681188775895515</v>
      </c>
    </row>
    <row r="26" spans="2:6" ht="15">
      <c r="B26" s="286" t="s">
        <v>216</v>
      </c>
      <c r="F26" s="289">
        <v>1.1826222193293034</v>
      </c>
    </row>
    <row r="27" spans="2:6" ht="15">
      <c r="B27" s="286" t="s">
        <v>217</v>
      </c>
      <c r="F27" s="289">
        <v>1.1544420135771034</v>
      </c>
    </row>
    <row r="28" spans="2:6" ht="15">
      <c r="B28" s="286" t="s">
        <v>218</v>
      </c>
      <c r="F28" s="289">
        <v>0.8224216318907992</v>
      </c>
    </row>
    <row r="29" spans="2:6" ht="15">
      <c r="B29" s="286" t="s">
        <v>219</v>
      </c>
      <c r="F29" s="289">
        <v>0.7956127726830858</v>
      </c>
    </row>
    <row r="30" spans="2:6" ht="15">
      <c r="B30" s="286" t="s">
        <v>220</v>
      </c>
      <c r="F30" s="289">
        <v>0.5709437162680137</v>
      </c>
    </row>
    <row r="31" spans="2:6" ht="15">
      <c r="B31" s="286" t="s">
        <v>221</v>
      </c>
      <c r="F31" s="289">
        <v>0.4608110684276817</v>
      </c>
    </row>
    <row r="32" spans="2:6" ht="15">
      <c r="B32" s="286" t="s">
        <v>222</v>
      </c>
      <c r="F32" s="289">
        <v>0.4465567902610445</v>
      </c>
    </row>
    <row r="33" spans="2:6" ht="15">
      <c r="B33" s="286" t="s">
        <v>223</v>
      </c>
      <c r="F33" s="289">
        <v>0.12158628869780602</v>
      </c>
    </row>
    <row r="34" spans="2:6" ht="15">
      <c r="B34" s="286" t="s">
        <v>224</v>
      </c>
      <c r="F34" s="289">
        <v>0.085834704840834</v>
      </c>
    </row>
    <row r="35" spans="2:6" ht="15">
      <c r="B35" s="286" t="s">
        <v>225</v>
      </c>
      <c r="F35" s="290">
        <v>0.05332799731447854</v>
      </c>
    </row>
    <row r="36" spans="2:6" ht="15">
      <c r="B36" s="286" t="s">
        <v>226</v>
      </c>
      <c r="F36" s="290">
        <v>0.04759151951570993</v>
      </c>
    </row>
    <row r="37" spans="2:6" ht="15">
      <c r="B37" s="286" t="s">
        <v>227</v>
      </c>
      <c r="F37" s="290">
        <v>0.000579442201895819</v>
      </c>
    </row>
    <row r="39" ht="15">
      <c r="B39" s="291" t="s">
        <v>273</v>
      </c>
    </row>
    <row r="40" spans="2:5" ht="15">
      <c r="B40" s="291" t="s">
        <v>272</v>
      </c>
      <c r="C40" s="291"/>
      <c r="D40" s="291"/>
      <c r="E40" s="291"/>
    </row>
    <row r="41" spans="2:4" ht="15">
      <c r="B41" s="291" t="s">
        <v>169</v>
      </c>
      <c r="C41" s="291"/>
      <c r="D41" s="291"/>
    </row>
    <row r="42" ht="15">
      <c r="B42" s="291" t="s">
        <v>121</v>
      </c>
    </row>
  </sheetData>
  <sheetProtection/>
  <mergeCells count="14">
    <mergeCell ref="B3:C3"/>
    <mergeCell ref="B4:C4"/>
    <mergeCell ref="B5:C5"/>
    <mergeCell ref="E3:F3"/>
    <mergeCell ref="E4:F4"/>
    <mergeCell ref="E5:F5"/>
    <mergeCell ref="B13:F13"/>
    <mergeCell ref="B14:F14"/>
    <mergeCell ref="B15:E15"/>
    <mergeCell ref="B11:F11"/>
    <mergeCell ref="I14:J14"/>
    <mergeCell ref="H12:J12"/>
    <mergeCell ref="H13:J13"/>
    <mergeCell ref="B12:F1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"/>
  <sheetViews>
    <sheetView showGridLines="0" zoomScalePageLayoutView="0" workbookViewId="0" topLeftCell="A1">
      <selection activeCell="F18" sqref="F18:H18"/>
    </sheetView>
  </sheetViews>
  <sheetFormatPr defaultColWidth="11.421875" defaultRowHeight="15"/>
  <cols>
    <col min="1" max="16384" width="11.421875" style="87" customWidth="1"/>
  </cols>
  <sheetData>
    <row r="1" spans="1:2" ht="15">
      <c r="A1" s="9"/>
      <c r="B1" s="262"/>
    </row>
    <row r="2" spans="1:2" ht="14.25">
      <c r="A2" s="263"/>
      <c r="B2" s="262"/>
    </row>
    <row r="3" spans="2:5" ht="18">
      <c r="B3" s="414" t="s">
        <v>381</v>
      </c>
      <c r="C3" s="414"/>
      <c r="D3" s="414"/>
      <c r="E3" s="414"/>
    </row>
    <row r="4" spans="2:5" ht="18">
      <c r="B4" s="414" t="s">
        <v>231</v>
      </c>
      <c r="C4" s="414"/>
      <c r="D4" s="414"/>
      <c r="E4" s="414"/>
    </row>
    <row r="5" spans="2:5" ht="30">
      <c r="B5" s="170" t="s">
        <v>178</v>
      </c>
      <c r="C5" s="169" t="s">
        <v>17</v>
      </c>
      <c r="D5" s="169" t="s">
        <v>6</v>
      </c>
      <c r="E5" s="169" t="s">
        <v>184</v>
      </c>
    </row>
    <row r="6" spans="2:5" ht="18">
      <c r="B6" s="158">
        <v>2011</v>
      </c>
      <c r="C6" s="264">
        <f aca="true" t="shared" si="0" ref="C6:C12">+SUM(D6:E6)</f>
        <v>3989637</v>
      </c>
      <c r="D6" s="264">
        <v>3217616</v>
      </c>
      <c r="E6" s="264">
        <v>772021</v>
      </c>
    </row>
    <row r="7" spans="2:7" ht="18">
      <c r="B7" s="158">
        <v>2012</v>
      </c>
      <c r="C7" s="264">
        <f t="shared" si="0"/>
        <v>4426888</v>
      </c>
      <c r="D7" s="264">
        <v>3584788</v>
      </c>
      <c r="E7" s="264">
        <v>842100</v>
      </c>
      <c r="F7" s="265"/>
      <c r="G7" s="265"/>
    </row>
    <row r="8" spans="2:7" ht="18">
      <c r="B8" s="158">
        <v>2013</v>
      </c>
      <c r="C8" s="264">
        <f t="shared" si="0"/>
        <v>5024591</v>
      </c>
      <c r="D8" s="264">
        <v>4086990</v>
      </c>
      <c r="E8" s="264">
        <v>937601</v>
      </c>
      <c r="F8" s="265"/>
      <c r="G8" s="265"/>
    </row>
    <row r="9" spans="2:7" ht="18">
      <c r="B9" s="158">
        <v>2014</v>
      </c>
      <c r="C9" s="264">
        <f t="shared" si="0"/>
        <v>5682885</v>
      </c>
      <c r="D9" s="264">
        <v>4703885</v>
      </c>
      <c r="E9" s="264">
        <v>979000</v>
      </c>
      <c r="F9" s="265"/>
      <c r="G9" s="265"/>
    </row>
    <row r="10" spans="2:7" ht="18">
      <c r="B10" s="158">
        <v>2015</v>
      </c>
      <c r="C10" s="264">
        <f t="shared" si="0"/>
        <v>6442168</v>
      </c>
      <c r="D10" s="264">
        <v>5433502</v>
      </c>
      <c r="E10" s="264">
        <v>1008666</v>
      </c>
      <c r="F10" s="265"/>
      <c r="G10" s="265"/>
    </row>
    <row r="11" spans="2:7" ht="18">
      <c r="B11" s="266">
        <v>2016</v>
      </c>
      <c r="C11" s="264">
        <f t="shared" si="0"/>
        <v>7106492</v>
      </c>
      <c r="D11" s="267">
        <v>6055766</v>
      </c>
      <c r="E11" s="267">
        <v>1050726</v>
      </c>
      <c r="F11" s="265"/>
      <c r="G11" s="265"/>
    </row>
    <row r="12" spans="2:7" ht="18">
      <c r="B12" s="158">
        <v>2017</v>
      </c>
      <c r="C12" s="264">
        <f t="shared" si="0"/>
        <v>8486439</v>
      </c>
      <c r="D12" s="267">
        <v>7402998</v>
      </c>
      <c r="E12" s="267">
        <v>1083441</v>
      </c>
      <c r="F12" s="265"/>
      <c r="G12" s="265"/>
    </row>
    <row r="13" spans="2:5" ht="18">
      <c r="B13" s="158">
        <v>2018</v>
      </c>
      <c r="C13" s="264">
        <f>+SUM(D13:E13)</f>
        <v>9056678</v>
      </c>
      <c r="D13" s="267">
        <v>7951258</v>
      </c>
      <c r="E13" s="267">
        <v>1105420</v>
      </c>
    </row>
    <row r="17" spans="2:5" ht="18">
      <c r="B17" s="257" t="s">
        <v>169</v>
      </c>
      <c r="C17" s="257"/>
      <c r="D17" s="257"/>
      <c r="E17" s="257"/>
    </row>
    <row r="18" spans="2:5" ht="18">
      <c r="B18" s="257" t="s">
        <v>121</v>
      </c>
      <c r="C18" s="257"/>
      <c r="D18" s="257"/>
      <c r="E18" s="257"/>
    </row>
  </sheetData>
  <sheetProtection/>
  <mergeCells count="2">
    <mergeCell ref="B3:E3"/>
    <mergeCell ref="B4:E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showGridLines="0" zoomScalePageLayoutView="0" workbookViewId="0" topLeftCell="A1">
      <pane xSplit="3" ySplit="4" topLeftCell="D29" activePane="bottomRight" state="frozen"/>
      <selection pane="topLeft" activeCell="F18" sqref="F18:H18"/>
      <selection pane="topRight" activeCell="F18" sqref="F18:H18"/>
      <selection pane="bottomLeft" activeCell="F18" sqref="F18:H18"/>
      <selection pane="bottomRight" activeCell="F18" sqref="F18:H18"/>
    </sheetView>
  </sheetViews>
  <sheetFormatPr defaultColWidth="11.421875" defaultRowHeight="15"/>
  <cols>
    <col min="1" max="1" width="11.421875" style="240" customWidth="1"/>
    <col min="2" max="2" width="14.140625" style="240" bestFit="1" customWidth="1"/>
    <col min="3" max="3" width="11.421875" style="240" customWidth="1"/>
    <col min="4" max="4" width="19.140625" style="240" bestFit="1" customWidth="1"/>
    <col min="5" max="5" width="14.140625" style="240" bestFit="1" customWidth="1"/>
    <col min="6" max="6" width="13.28125" style="240" bestFit="1" customWidth="1"/>
    <col min="7" max="7" width="14.140625" style="251" bestFit="1" customWidth="1"/>
    <col min="8" max="8" width="11.57421875" style="251" bestFit="1" customWidth="1"/>
    <col min="9" max="10" width="14.140625" style="251" bestFit="1" customWidth="1"/>
    <col min="11" max="11" width="12.421875" style="251" customWidth="1"/>
    <col min="12" max="12" width="15.57421875" style="251" bestFit="1" customWidth="1"/>
    <col min="13" max="13" width="12.421875" style="240" customWidth="1"/>
    <col min="14" max="16384" width="11.421875" style="240" customWidth="1"/>
  </cols>
  <sheetData>
    <row r="1" spans="1:2" ht="15">
      <c r="A1" s="9"/>
      <c r="B1" s="141"/>
    </row>
    <row r="2" spans="1:2" ht="14.25">
      <c r="A2" s="241"/>
      <c r="B2" s="141"/>
    </row>
    <row r="3" spans="2:12" s="242" customFormat="1" ht="22.5" customHeight="1">
      <c r="B3" s="415" t="s">
        <v>246</v>
      </c>
      <c r="C3" s="415"/>
      <c r="D3" s="415"/>
      <c r="E3" s="415"/>
      <c r="F3" s="415"/>
      <c r="G3" s="415"/>
      <c r="H3" s="251"/>
      <c r="I3" s="251"/>
      <c r="J3" s="251"/>
      <c r="K3" s="251"/>
      <c r="L3" s="251"/>
    </row>
    <row r="4" spans="2:12" s="242" customFormat="1" ht="30">
      <c r="B4" s="250" t="s">
        <v>0</v>
      </c>
      <c r="C4" s="250" t="s">
        <v>130</v>
      </c>
      <c r="D4" s="250" t="s">
        <v>129</v>
      </c>
      <c r="E4" s="250" t="s">
        <v>128</v>
      </c>
      <c r="F4" s="250" t="s">
        <v>127</v>
      </c>
      <c r="G4" s="250" t="s">
        <v>17</v>
      </c>
      <c r="H4" s="251"/>
      <c r="I4" s="251"/>
      <c r="J4" s="251"/>
      <c r="K4" s="251"/>
      <c r="L4" s="251"/>
    </row>
    <row r="5" spans="2:12" s="252" customFormat="1" ht="18">
      <c r="B5" s="253">
        <v>2010</v>
      </c>
      <c r="C5" s="254" t="s">
        <v>124</v>
      </c>
      <c r="D5" s="255">
        <v>3314676</v>
      </c>
      <c r="E5" s="255">
        <v>3164010</v>
      </c>
      <c r="F5" s="255">
        <v>515797</v>
      </c>
      <c r="G5" s="255">
        <f aca="true" t="shared" si="0" ref="G5:G25">SUM(D5:F5)</f>
        <v>6994483</v>
      </c>
      <c r="H5" s="251"/>
      <c r="I5" s="251"/>
      <c r="J5" s="251"/>
      <c r="K5" s="251"/>
      <c r="L5" s="251"/>
    </row>
    <row r="6" spans="2:12" s="252" customFormat="1" ht="18">
      <c r="B6" s="253">
        <v>2010</v>
      </c>
      <c r="C6" s="254" t="s">
        <v>123</v>
      </c>
      <c r="D6" s="255">
        <v>3859640</v>
      </c>
      <c r="E6" s="255">
        <v>3346524</v>
      </c>
      <c r="F6" s="255">
        <v>528421</v>
      </c>
      <c r="G6" s="255">
        <f t="shared" si="0"/>
        <v>7734585</v>
      </c>
      <c r="H6" s="251"/>
      <c r="I6" s="251"/>
      <c r="J6" s="251"/>
      <c r="K6" s="251"/>
      <c r="L6" s="251"/>
    </row>
    <row r="7" spans="2:12" s="252" customFormat="1" ht="18">
      <c r="B7" s="253">
        <v>2010</v>
      </c>
      <c r="C7" s="254" t="s">
        <v>126</v>
      </c>
      <c r="D7" s="255">
        <v>3297200</v>
      </c>
      <c r="E7" s="255">
        <v>3206676</v>
      </c>
      <c r="F7" s="255">
        <v>482091</v>
      </c>
      <c r="G7" s="255">
        <f t="shared" si="0"/>
        <v>6985967</v>
      </c>
      <c r="H7" s="251"/>
      <c r="I7" s="251"/>
      <c r="J7" s="251"/>
      <c r="K7" s="251"/>
      <c r="L7" s="251"/>
    </row>
    <row r="8" spans="2:12" s="252" customFormat="1" ht="18">
      <c r="B8" s="253">
        <v>2010</v>
      </c>
      <c r="C8" s="254" t="s">
        <v>125</v>
      </c>
      <c r="D8" s="255">
        <v>3192800</v>
      </c>
      <c r="E8" s="255">
        <v>3031346</v>
      </c>
      <c r="F8" s="255">
        <v>373321</v>
      </c>
      <c r="G8" s="255">
        <f t="shared" si="0"/>
        <v>6597467</v>
      </c>
      <c r="H8" s="251"/>
      <c r="I8" s="251"/>
      <c r="J8" s="251"/>
      <c r="K8" s="251"/>
      <c r="L8" s="251"/>
    </row>
    <row r="9" spans="2:12" s="252" customFormat="1" ht="18">
      <c r="B9" s="253">
        <v>2011</v>
      </c>
      <c r="C9" s="254" t="s">
        <v>124</v>
      </c>
      <c r="D9" s="255">
        <v>3407003</v>
      </c>
      <c r="E9" s="255">
        <v>3080016</v>
      </c>
      <c r="F9" s="255">
        <v>415675</v>
      </c>
      <c r="G9" s="255">
        <f t="shared" si="0"/>
        <v>6902694</v>
      </c>
      <c r="H9" s="251"/>
      <c r="I9" s="251"/>
      <c r="J9" s="251"/>
      <c r="K9" s="251"/>
      <c r="L9" s="251"/>
    </row>
    <row r="10" spans="2:12" s="252" customFormat="1" ht="18">
      <c r="B10" s="253">
        <v>2011</v>
      </c>
      <c r="C10" s="254" t="s">
        <v>123</v>
      </c>
      <c r="D10" s="255">
        <v>3907660</v>
      </c>
      <c r="E10" s="255">
        <v>3144782</v>
      </c>
      <c r="F10" s="255">
        <v>446450</v>
      </c>
      <c r="G10" s="255">
        <f t="shared" si="0"/>
        <v>7498892</v>
      </c>
      <c r="H10" s="251"/>
      <c r="I10" s="251"/>
      <c r="J10" s="251"/>
      <c r="K10" s="251"/>
      <c r="L10" s="251"/>
    </row>
    <row r="11" spans="2:12" s="252" customFormat="1" ht="18">
      <c r="B11" s="253">
        <v>2011</v>
      </c>
      <c r="C11" s="254" t="s">
        <v>126</v>
      </c>
      <c r="D11" s="255">
        <v>3476415</v>
      </c>
      <c r="E11" s="255">
        <v>3045283</v>
      </c>
      <c r="F11" s="255">
        <v>430108</v>
      </c>
      <c r="G11" s="255">
        <f t="shared" si="0"/>
        <v>6951806</v>
      </c>
      <c r="H11" s="251"/>
      <c r="I11" s="251"/>
      <c r="J11" s="251"/>
      <c r="K11" s="251"/>
      <c r="L11" s="251"/>
    </row>
    <row r="12" spans="2:12" s="252" customFormat="1" ht="18">
      <c r="B12" s="253">
        <v>2011</v>
      </c>
      <c r="C12" s="254" t="s">
        <v>125</v>
      </c>
      <c r="D12" s="255">
        <v>3319731</v>
      </c>
      <c r="E12" s="255">
        <v>2790097</v>
      </c>
      <c r="F12" s="255">
        <v>259057</v>
      </c>
      <c r="G12" s="255">
        <f t="shared" si="0"/>
        <v>6368885</v>
      </c>
      <c r="H12" s="251"/>
      <c r="I12" s="251"/>
      <c r="J12" s="251"/>
      <c r="K12" s="251"/>
      <c r="L12" s="251"/>
    </row>
    <row r="13" spans="2:12" s="252" customFormat="1" ht="18">
      <c r="B13" s="253">
        <v>2012</v>
      </c>
      <c r="C13" s="254" t="s">
        <v>124</v>
      </c>
      <c r="D13" s="255">
        <v>3988876</v>
      </c>
      <c r="E13" s="255">
        <v>2717652</v>
      </c>
      <c r="F13" s="255">
        <v>265068</v>
      </c>
      <c r="G13" s="255">
        <f t="shared" si="0"/>
        <v>6971596</v>
      </c>
      <c r="H13" s="251"/>
      <c r="I13" s="251"/>
      <c r="J13" s="251"/>
      <c r="K13" s="251"/>
      <c r="L13" s="251"/>
    </row>
    <row r="14" spans="2:12" s="252" customFormat="1" ht="18">
      <c r="B14" s="253">
        <v>2012</v>
      </c>
      <c r="C14" s="254" t="s">
        <v>123</v>
      </c>
      <c r="D14" s="255">
        <v>4250697</v>
      </c>
      <c r="E14" s="255">
        <v>2796294</v>
      </c>
      <c r="F14" s="255">
        <v>296355</v>
      </c>
      <c r="G14" s="255">
        <f t="shared" si="0"/>
        <v>7343346</v>
      </c>
      <c r="H14" s="251"/>
      <c r="I14" s="251"/>
      <c r="J14" s="251"/>
      <c r="K14" s="251"/>
      <c r="L14" s="251"/>
    </row>
    <row r="15" spans="2:12" s="252" customFormat="1" ht="18">
      <c r="B15" s="253">
        <v>2012</v>
      </c>
      <c r="C15" s="254" t="s">
        <v>126</v>
      </c>
      <c r="D15" s="255">
        <v>3653236</v>
      </c>
      <c r="E15" s="255">
        <v>2360981</v>
      </c>
      <c r="F15" s="255">
        <v>365506</v>
      </c>
      <c r="G15" s="255">
        <f t="shared" si="0"/>
        <v>6379723</v>
      </c>
      <c r="H15" s="251"/>
      <c r="I15" s="251"/>
      <c r="J15" s="251"/>
      <c r="K15" s="251"/>
      <c r="L15" s="251"/>
    </row>
    <row r="16" spans="2:12" s="252" customFormat="1" ht="18">
      <c r="B16" s="253">
        <v>2012</v>
      </c>
      <c r="C16" s="254" t="s">
        <v>125</v>
      </c>
      <c r="D16" s="255">
        <v>3430958</v>
      </c>
      <c r="E16" s="255">
        <v>2140758</v>
      </c>
      <c r="F16" s="255">
        <v>199155</v>
      </c>
      <c r="G16" s="255">
        <f t="shared" si="0"/>
        <v>5770871</v>
      </c>
      <c r="H16" s="251"/>
      <c r="I16" s="251"/>
      <c r="J16" s="251"/>
      <c r="K16" s="251"/>
      <c r="L16" s="251"/>
    </row>
    <row r="17" spans="2:12" s="252" customFormat="1" ht="18">
      <c r="B17" s="253">
        <v>2013</v>
      </c>
      <c r="C17" s="254" t="s">
        <v>124</v>
      </c>
      <c r="D17" s="255">
        <v>3366722</v>
      </c>
      <c r="E17" s="255">
        <v>2066176</v>
      </c>
      <c r="F17" s="255">
        <v>149419</v>
      </c>
      <c r="G17" s="255">
        <f t="shared" si="0"/>
        <v>5582317</v>
      </c>
      <c r="H17" s="251"/>
      <c r="I17" s="251"/>
      <c r="J17" s="251"/>
      <c r="K17" s="251"/>
      <c r="L17" s="251"/>
    </row>
    <row r="18" spans="2:12" s="252" customFormat="1" ht="18">
      <c r="B18" s="253">
        <v>2013</v>
      </c>
      <c r="C18" s="254" t="s">
        <v>123</v>
      </c>
      <c r="D18" s="255">
        <v>4330941</v>
      </c>
      <c r="E18" s="255">
        <v>2500178</v>
      </c>
      <c r="F18" s="255">
        <v>182641</v>
      </c>
      <c r="G18" s="255">
        <f t="shared" si="0"/>
        <v>7013760</v>
      </c>
      <c r="H18" s="251"/>
      <c r="I18" s="251"/>
      <c r="J18" s="251"/>
      <c r="K18" s="251"/>
      <c r="L18" s="251"/>
    </row>
    <row r="19" spans="2:12" s="252" customFormat="1" ht="18">
      <c r="B19" s="253">
        <v>2013</v>
      </c>
      <c r="C19" s="254" t="s">
        <v>126</v>
      </c>
      <c r="D19" s="255">
        <v>3715296</v>
      </c>
      <c r="E19" s="255">
        <v>2126463</v>
      </c>
      <c r="F19" s="255">
        <v>152739</v>
      </c>
      <c r="G19" s="255">
        <f t="shared" si="0"/>
        <v>5994498</v>
      </c>
      <c r="H19" s="251"/>
      <c r="I19" s="251"/>
      <c r="J19" s="251"/>
      <c r="K19" s="251"/>
      <c r="L19" s="251"/>
    </row>
    <row r="20" spans="2:12" s="252" customFormat="1" ht="18">
      <c r="B20" s="253">
        <v>2013</v>
      </c>
      <c r="C20" s="254" t="s">
        <v>125</v>
      </c>
      <c r="D20" s="255">
        <v>3456762</v>
      </c>
      <c r="E20" s="255">
        <v>2237392</v>
      </c>
      <c r="F20" s="255">
        <v>2731</v>
      </c>
      <c r="G20" s="255">
        <f t="shared" si="0"/>
        <v>5696885</v>
      </c>
      <c r="H20" s="251"/>
      <c r="I20" s="251"/>
      <c r="J20" s="251"/>
      <c r="K20" s="251"/>
      <c r="L20" s="251"/>
    </row>
    <row r="21" spans="2:12" s="252" customFormat="1" ht="18">
      <c r="B21" s="253">
        <v>2014</v>
      </c>
      <c r="C21" s="254" t="s">
        <v>124</v>
      </c>
      <c r="D21" s="255">
        <v>3356448</v>
      </c>
      <c r="E21" s="255">
        <v>2025872</v>
      </c>
      <c r="F21" s="255">
        <v>471</v>
      </c>
      <c r="G21" s="255">
        <f t="shared" si="0"/>
        <v>5382791</v>
      </c>
      <c r="H21" s="251"/>
      <c r="I21" s="251"/>
      <c r="J21" s="251"/>
      <c r="K21" s="251"/>
      <c r="L21" s="251"/>
    </row>
    <row r="22" spans="2:12" s="252" customFormat="1" ht="15" customHeight="1">
      <c r="B22" s="253">
        <v>2014</v>
      </c>
      <c r="C22" s="254" t="s">
        <v>123</v>
      </c>
      <c r="D22" s="255">
        <v>3513720</v>
      </c>
      <c r="E22" s="255">
        <v>2187248</v>
      </c>
      <c r="F22" s="255">
        <v>419</v>
      </c>
      <c r="G22" s="255">
        <f t="shared" si="0"/>
        <v>5701387</v>
      </c>
      <c r="H22" s="251"/>
      <c r="I22" s="251"/>
      <c r="J22" s="251"/>
      <c r="K22" s="251"/>
      <c r="L22" s="251"/>
    </row>
    <row r="23" spans="2:12" s="252" customFormat="1" ht="15" customHeight="1">
      <c r="B23" s="253">
        <v>2014</v>
      </c>
      <c r="C23" s="254" t="s">
        <v>126</v>
      </c>
      <c r="D23" s="255">
        <v>3474543</v>
      </c>
      <c r="E23" s="255">
        <v>2105062</v>
      </c>
      <c r="F23" s="255">
        <v>526</v>
      </c>
      <c r="G23" s="255">
        <f t="shared" si="0"/>
        <v>5580131</v>
      </c>
      <c r="H23" s="251"/>
      <c r="I23" s="251"/>
      <c r="J23" s="251"/>
      <c r="K23" s="251"/>
      <c r="L23" s="251"/>
    </row>
    <row r="24" spans="2:12" s="252" customFormat="1" ht="15" customHeight="1">
      <c r="B24" s="253">
        <v>2014</v>
      </c>
      <c r="C24" s="254" t="s">
        <v>125</v>
      </c>
      <c r="D24" s="255">
        <v>3052378</v>
      </c>
      <c r="E24" s="255">
        <v>2017456</v>
      </c>
      <c r="F24" s="255">
        <v>378</v>
      </c>
      <c r="G24" s="255">
        <f t="shared" si="0"/>
        <v>5070212</v>
      </c>
      <c r="H24" s="251"/>
      <c r="I24" s="251"/>
      <c r="J24" s="251"/>
      <c r="K24" s="251"/>
      <c r="L24" s="251"/>
    </row>
    <row r="25" spans="2:12" s="252" customFormat="1" ht="15" customHeight="1">
      <c r="B25" s="253">
        <v>2015</v>
      </c>
      <c r="C25" s="254" t="s">
        <v>124</v>
      </c>
      <c r="D25" s="255">
        <v>3452303</v>
      </c>
      <c r="E25" s="255">
        <v>2129708</v>
      </c>
      <c r="F25" s="255">
        <v>243</v>
      </c>
      <c r="G25" s="255">
        <f t="shared" si="0"/>
        <v>5582254</v>
      </c>
      <c r="H25" s="251"/>
      <c r="I25" s="251"/>
      <c r="J25" s="251"/>
      <c r="K25" s="251"/>
      <c r="L25" s="251"/>
    </row>
    <row r="26" spans="2:12" s="252" customFormat="1" ht="15" customHeight="1">
      <c r="B26" s="253">
        <v>2015</v>
      </c>
      <c r="C26" s="254" t="s">
        <v>123</v>
      </c>
      <c r="D26" s="255">
        <v>3644436</v>
      </c>
      <c r="E26" s="255">
        <v>2182165</v>
      </c>
      <c r="F26" s="255">
        <v>278</v>
      </c>
      <c r="G26" s="255">
        <f aca="true" t="shared" si="1" ref="G26:G36">SUM(D26:F26)</f>
        <v>5826879</v>
      </c>
      <c r="H26" s="251"/>
      <c r="I26" s="251"/>
      <c r="J26" s="251"/>
      <c r="K26" s="251"/>
      <c r="L26" s="251"/>
    </row>
    <row r="27" spans="2:12" s="252" customFormat="1" ht="15" customHeight="1">
      <c r="B27" s="253">
        <v>2015</v>
      </c>
      <c r="C27" s="254" t="s">
        <v>126</v>
      </c>
      <c r="D27" s="255">
        <v>3407534</v>
      </c>
      <c r="E27" s="255">
        <v>2131936</v>
      </c>
      <c r="F27" s="255">
        <v>514</v>
      </c>
      <c r="G27" s="255">
        <f t="shared" si="1"/>
        <v>5539984</v>
      </c>
      <c r="H27" s="251"/>
      <c r="I27" s="251"/>
      <c r="J27" s="251"/>
      <c r="K27" s="251"/>
      <c r="L27" s="251"/>
    </row>
    <row r="28" spans="2:12" s="252" customFormat="1" ht="15" customHeight="1">
      <c r="B28" s="253">
        <v>2015</v>
      </c>
      <c r="C28" s="254" t="s">
        <v>125</v>
      </c>
      <c r="D28" s="255">
        <v>3104800</v>
      </c>
      <c r="E28" s="255">
        <v>2102751</v>
      </c>
      <c r="F28" s="255">
        <v>320</v>
      </c>
      <c r="G28" s="255">
        <f t="shared" si="1"/>
        <v>5207871</v>
      </c>
      <c r="H28" s="251"/>
      <c r="I28" s="251"/>
      <c r="J28" s="251"/>
      <c r="K28" s="251"/>
      <c r="L28" s="251"/>
    </row>
    <row r="29" spans="2:12" s="252" customFormat="1" ht="15" customHeight="1">
      <c r="B29" s="253">
        <v>2016</v>
      </c>
      <c r="C29" s="254" t="s">
        <v>124</v>
      </c>
      <c r="D29" s="255">
        <v>4000209</v>
      </c>
      <c r="E29" s="255">
        <v>2222727</v>
      </c>
      <c r="F29" s="255">
        <v>185</v>
      </c>
      <c r="G29" s="255">
        <f t="shared" si="1"/>
        <v>6223121</v>
      </c>
      <c r="H29" s="251"/>
      <c r="I29" s="251"/>
      <c r="J29" s="251"/>
      <c r="K29" s="251"/>
      <c r="L29" s="251"/>
    </row>
    <row r="30" spans="2:12" s="252" customFormat="1" ht="15" customHeight="1">
      <c r="B30" s="253">
        <v>2016</v>
      </c>
      <c r="C30" s="254" t="s">
        <v>123</v>
      </c>
      <c r="D30" s="255">
        <v>4696388</v>
      </c>
      <c r="E30" s="255">
        <v>2386457</v>
      </c>
      <c r="F30" s="255">
        <v>117</v>
      </c>
      <c r="G30" s="255">
        <f t="shared" si="1"/>
        <v>7082962</v>
      </c>
      <c r="H30" s="251"/>
      <c r="I30" s="251"/>
      <c r="J30" s="251"/>
      <c r="K30" s="251"/>
      <c r="L30" s="251"/>
    </row>
    <row r="31" spans="2:12" s="252" customFormat="1" ht="15" customHeight="1">
      <c r="B31" s="253">
        <v>2016</v>
      </c>
      <c r="C31" s="254" t="s">
        <v>126</v>
      </c>
      <c r="D31" s="255">
        <v>4856894</v>
      </c>
      <c r="E31" s="255">
        <v>2254928</v>
      </c>
      <c r="F31" s="255">
        <v>364</v>
      </c>
      <c r="G31" s="255">
        <f t="shared" si="1"/>
        <v>7112186</v>
      </c>
      <c r="H31" s="251"/>
      <c r="I31" s="251"/>
      <c r="J31" s="251"/>
      <c r="K31" s="251"/>
      <c r="L31" s="251"/>
    </row>
    <row r="32" spans="2:12" s="252" customFormat="1" ht="15" customHeight="1">
      <c r="B32" s="253">
        <v>2016</v>
      </c>
      <c r="C32" s="254" t="s">
        <v>125</v>
      </c>
      <c r="D32" s="255">
        <v>4343972</v>
      </c>
      <c r="E32" s="255">
        <v>2226462</v>
      </c>
      <c r="F32" s="255">
        <v>234</v>
      </c>
      <c r="G32" s="255">
        <f t="shared" si="1"/>
        <v>6570668</v>
      </c>
      <c r="H32" s="251"/>
      <c r="I32" s="251"/>
      <c r="J32" s="251"/>
      <c r="K32" s="251"/>
      <c r="L32" s="251"/>
    </row>
    <row r="33" spans="2:12" s="252" customFormat="1" ht="15" customHeight="1">
      <c r="B33" s="253">
        <v>2017</v>
      </c>
      <c r="C33" s="254" t="s">
        <v>124</v>
      </c>
      <c r="D33" s="255">
        <v>5162834</v>
      </c>
      <c r="E33" s="255">
        <v>2381642</v>
      </c>
      <c r="F33" s="255">
        <v>110</v>
      </c>
      <c r="G33" s="255">
        <f t="shared" si="1"/>
        <v>7544586</v>
      </c>
      <c r="H33" s="251"/>
      <c r="I33" s="251"/>
      <c r="J33" s="251"/>
      <c r="K33" s="251"/>
      <c r="L33" s="251"/>
    </row>
    <row r="34" spans="2:12" s="252" customFormat="1" ht="15" customHeight="1">
      <c r="B34" s="253">
        <v>2017</v>
      </c>
      <c r="C34" s="254" t="s">
        <v>123</v>
      </c>
      <c r="D34" s="255">
        <v>4733709</v>
      </c>
      <c r="E34" s="255">
        <v>2526594</v>
      </c>
      <c r="F34" s="255">
        <v>208</v>
      </c>
      <c r="G34" s="255">
        <f t="shared" si="1"/>
        <v>7260511</v>
      </c>
      <c r="H34" s="251"/>
      <c r="I34" s="251"/>
      <c r="J34" s="251"/>
      <c r="K34" s="251"/>
      <c r="L34" s="251"/>
    </row>
    <row r="35" spans="2:12" s="252" customFormat="1" ht="15" customHeight="1">
      <c r="B35" s="253">
        <v>2017</v>
      </c>
      <c r="C35" s="254" t="s">
        <v>126</v>
      </c>
      <c r="D35" s="255">
        <v>4818625</v>
      </c>
      <c r="E35" s="255">
        <v>2394482</v>
      </c>
      <c r="F35" s="255">
        <v>302</v>
      </c>
      <c r="G35" s="255">
        <f t="shared" si="1"/>
        <v>7213409</v>
      </c>
      <c r="H35" s="251"/>
      <c r="I35" s="251"/>
      <c r="J35" s="251"/>
      <c r="K35" s="251"/>
      <c r="L35" s="251"/>
    </row>
    <row r="36" spans="2:12" s="252" customFormat="1" ht="15" customHeight="1">
      <c r="B36" s="253">
        <v>2017</v>
      </c>
      <c r="C36" s="254" t="s">
        <v>125</v>
      </c>
      <c r="D36" s="255">
        <v>4411791</v>
      </c>
      <c r="E36" s="255">
        <v>2351323</v>
      </c>
      <c r="F36" s="255">
        <v>288</v>
      </c>
      <c r="G36" s="255">
        <f t="shared" si="1"/>
        <v>6763402</v>
      </c>
      <c r="H36" s="251"/>
      <c r="I36" s="251"/>
      <c r="J36" s="251"/>
      <c r="K36" s="251"/>
      <c r="L36" s="251"/>
    </row>
    <row r="37" spans="2:12" s="252" customFormat="1" ht="15" customHeight="1">
      <c r="B37" s="253">
        <v>2018</v>
      </c>
      <c r="C37" s="254" t="s">
        <v>124</v>
      </c>
      <c r="D37" s="255">
        <v>5331714</v>
      </c>
      <c r="E37" s="255">
        <v>2445515</v>
      </c>
      <c r="F37" s="255">
        <v>93</v>
      </c>
      <c r="G37" s="255">
        <f>SUM(D37:F37)</f>
        <v>7777322</v>
      </c>
      <c r="H37" s="256"/>
      <c r="I37" s="251"/>
      <c r="J37" s="251"/>
      <c r="K37" s="251"/>
      <c r="L37" s="251"/>
    </row>
    <row r="38" spans="2:12" s="252" customFormat="1" ht="15" customHeight="1">
      <c r="B38" s="253">
        <v>2018</v>
      </c>
      <c r="C38" s="254" t="s">
        <v>123</v>
      </c>
      <c r="D38" s="255">
        <v>5214303</v>
      </c>
      <c r="E38" s="255">
        <v>2668292</v>
      </c>
      <c r="F38" s="255">
        <v>15</v>
      </c>
      <c r="G38" s="255">
        <f>SUM(D38:F38)</f>
        <v>7882610</v>
      </c>
      <c r="H38" s="251"/>
      <c r="I38" s="251"/>
      <c r="J38" s="251"/>
      <c r="K38" s="251"/>
      <c r="L38" s="251"/>
    </row>
    <row r="39" spans="2:12" s="252" customFormat="1" ht="15" customHeight="1">
      <c r="B39" s="253">
        <v>2018</v>
      </c>
      <c r="C39" s="254" t="s">
        <v>126</v>
      </c>
      <c r="D39" s="255">
        <v>5236886</v>
      </c>
      <c r="E39" s="255">
        <v>2496633</v>
      </c>
      <c r="F39" s="255">
        <v>0</v>
      </c>
      <c r="G39" s="255">
        <f>SUM(D39:F39)</f>
        <v>7733519</v>
      </c>
      <c r="H39" s="251"/>
      <c r="I39" s="251"/>
      <c r="J39" s="251"/>
      <c r="K39" s="251"/>
      <c r="L39" s="251"/>
    </row>
    <row r="40" spans="2:12" s="252" customFormat="1" ht="15" customHeight="1">
      <c r="B40" s="253">
        <v>2018</v>
      </c>
      <c r="C40" s="254" t="s">
        <v>125</v>
      </c>
      <c r="D40" s="255">
        <v>4647564</v>
      </c>
      <c r="E40" s="255">
        <v>2549854</v>
      </c>
      <c r="F40" s="255">
        <v>0</v>
      </c>
      <c r="G40" s="255">
        <f>SUM(D40:F40)</f>
        <v>7197418</v>
      </c>
      <c r="H40" s="251"/>
      <c r="I40" s="251"/>
      <c r="J40" s="251"/>
      <c r="K40" s="251"/>
      <c r="L40" s="251"/>
    </row>
    <row r="41" spans="4:12" s="252" customFormat="1" ht="11.25" customHeight="1">
      <c r="D41" s="255"/>
      <c r="E41" s="255"/>
      <c r="F41" s="255"/>
      <c r="G41" s="255"/>
      <c r="H41" s="251"/>
      <c r="I41" s="251"/>
      <c r="J41" s="251"/>
      <c r="K41" s="251"/>
      <c r="L41" s="251"/>
    </row>
    <row r="42" spans="4:12" s="252" customFormat="1" ht="11.25" customHeight="1">
      <c r="D42" s="258"/>
      <c r="E42" s="258"/>
      <c r="F42" s="258"/>
      <c r="G42" s="258"/>
      <c r="H42" s="251"/>
      <c r="I42" s="251"/>
      <c r="J42" s="251"/>
      <c r="K42" s="251"/>
      <c r="L42" s="251"/>
    </row>
    <row r="43" spans="2:12" s="252" customFormat="1" ht="11.25" customHeight="1">
      <c r="B43" s="257" t="s">
        <v>122</v>
      </c>
      <c r="C43" s="260"/>
      <c r="D43" s="255"/>
      <c r="E43" s="255"/>
      <c r="F43" s="255"/>
      <c r="G43" s="255"/>
      <c r="H43" s="251"/>
      <c r="I43" s="251"/>
      <c r="J43" s="251"/>
      <c r="K43" s="251"/>
      <c r="L43" s="251"/>
    </row>
    <row r="44" spans="2:12" s="252" customFormat="1" ht="11.25" customHeight="1">
      <c r="B44" s="257" t="s">
        <v>121</v>
      </c>
      <c r="C44" s="260"/>
      <c r="D44" s="255"/>
      <c r="E44" s="255"/>
      <c r="F44" s="255"/>
      <c r="G44" s="255"/>
      <c r="H44" s="251"/>
      <c r="I44" s="251"/>
      <c r="J44" s="251"/>
      <c r="K44" s="251"/>
      <c r="L44" s="251"/>
    </row>
    <row r="45" spans="2:12" s="252" customFormat="1" ht="11.25" customHeight="1">
      <c r="B45" s="259"/>
      <c r="C45" s="260"/>
      <c r="D45" s="255"/>
      <c r="E45" s="255"/>
      <c r="F45" s="255"/>
      <c r="G45" s="255"/>
      <c r="H45" s="251"/>
      <c r="I45" s="251"/>
      <c r="J45" s="251"/>
      <c r="K45" s="251"/>
      <c r="L45" s="251"/>
    </row>
    <row r="46" spans="2:12" s="252" customFormat="1" ht="11.25" customHeight="1">
      <c r="B46" s="259"/>
      <c r="C46" s="260"/>
      <c r="D46" s="255"/>
      <c r="E46" s="255"/>
      <c r="F46" s="255"/>
      <c r="G46" s="255"/>
      <c r="H46" s="251"/>
      <c r="I46" s="251"/>
      <c r="J46" s="251"/>
      <c r="K46" s="251"/>
      <c r="L46" s="251"/>
    </row>
    <row r="47" spans="2:12" s="252" customFormat="1" ht="11.25" customHeight="1">
      <c r="B47" s="259"/>
      <c r="C47" s="260"/>
      <c r="D47" s="255"/>
      <c r="E47" s="255"/>
      <c r="F47" s="255"/>
      <c r="G47" s="255"/>
      <c r="H47" s="251"/>
      <c r="I47" s="251"/>
      <c r="J47" s="251"/>
      <c r="K47" s="251"/>
      <c r="L47" s="251"/>
    </row>
    <row r="48" spans="2:12" s="252" customFormat="1" ht="11.25" customHeight="1">
      <c r="B48" s="259"/>
      <c r="C48" s="260"/>
      <c r="D48" s="260"/>
      <c r="E48" s="260"/>
      <c r="F48" s="260"/>
      <c r="G48" s="251"/>
      <c r="H48" s="251"/>
      <c r="I48" s="251"/>
      <c r="J48" s="251"/>
      <c r="K48" s="251"/>
      <c r="L48" s="251"/>
    </row>
    <row r="49" spans="7:12" s="252" customFormat="1" ht="11.25" customHeight="1">
      <c r="G49" s="251"/>
      <c r="H49" s="251"/>
      <c r="I49" s="251"/>
      <c r="J49" s="251"/>
      <c r="K49" s="251"/>
      <c r="L49" s="251"/>
    </row>
    <row r="50" spans="7:12" s="252" customFormat="1" ht="11.25" customHeight="1">
      <c r="G50" s="251"/>
      <c r="H50" s="251"/>
      <c r="I50" s="251"/>
      <c r="J50" s="251"/>
      <c r="K50" s="251"/>
      <c r="L50" s="251"/>
    </row>
    <row r="51" spans="7:12" s="252" customFormat="1" ht="11.25" customHeight="1">
      <c r="G51" s="251"/>
      <c r="H51" s="251"/>
      <c r="I51" s="251"/>
      <c r="J51" s="251"/>
      <c r="K51" s="251"/>
      <c r="L51" s="251"/>
    </row>
    <row r="52" spans="7:12" s="252" customFormat="1" ht="11.25" customHeight="1">
      <c r="G52" s="251"/>
      <c r="H52" s="251"/>
      <c r="I52" s="251"/>
      <c r="J52" s="251"/>
      <c r="K52" s="251"/>
      <c r="L52" s="251"/>
    </row>
    <row r="53" spans="2:12" s="252" customFormat="1" ht="11.25" customHeight="1">
      <c r="B53" s="259"/>
      <c r="C53" s="260"/>
      <c r="D53" s="260"/>
      <c r="E53" s="260"/>
      <c r="F53" s="260"/>
      <c r="G53" s="251"/>
      <c r="H53" s="251"/>
      <c r="I53" s="251"/>
      <c r="J53" s="251"/>
      <c r="K53" s="251"/>
      <c r="L53" s="251"/>
    </row>
    <row r="54" spans="2:12" s="252" customFormat="1" ht="11.25" customHeight="1">
      <c r="B54" s="259"/>
      <c r="C54" s="260"/>
      <c r="D54" s="260"/>
      <c r="E54" s="260"/>
      <c r="F54" s="260"/>
      <c r="G54" s="251"/>
      <c r="H54" s="251"/>
      <c r="I54" s="251"/>
      <c r="J54" s="251"/>
      <c r="K54" s="251"/>
      <c r="L54" s="251"/>
    </row>
    <row r="55" spans="2:12" s="252" customFormat="1" ht="11.25" customHeight="1">
      <c r="B55" s="259"/>
      <c r="C55" s="260"/>
      <c r="D55" s="260"/>
      <c r="E55" s="260"/>
      <c r="F55" s="260"/>
      <c r="G55" s="251"/>
      <c r="H55" s="251"/>
      <c r="I55" s="251"/>
      <c r="J55" s="251"/>
      <c r="K55" s="251"/>
      <c r="L55" s="251"/>
    </row>
    <row r="56" spans="2:12" s="252" customFormat="1" ht="11.25" customHeight="1">
      <c r="B56" s="259"/>
      <c r="C56" s="260"/>
      <c r="D56" s="260"/>
      <c r="E56" s="260"/>
      <c r="F56" s="260"/>
      <c r="G56" s="251"/>
      <c r="H56" s="251"/>
      <c r="I56" s="251"/>
      <c r="J56" s="251"/>
      <c r="K56" s="251"/>
      <c r="L56" s="251"/>
    </row>
    <row r="57" spans="2:12" s="252" customFormat="1" ht="11.25" customHeight="1">
      <c r="B57" s="259"/>
      <c r="C57" s="260"/>
      <c r="D57" s="260"/>
      <c r="E57" s="260"/>
      <c r="F57" s="260"/>
      <c r="G57" s="251"/>
      <c r="H57" s="251"/>
      <c r="I57" s="251"/>
      <c r="J57" s="251"/>
      <c r="K57" s="251"/>
      <c r="L57" s="251"/>
    </row>
    <row r="58" spans="2:12" s="252" customFormat="1" ht="11.25" customHeight="1">
      <c r="B58" s="259"/>
      <c r="C58" s="260"/>
      <c r="D58" s="260"/>
      <c r="E58" s="260"/>
      <c r="F58" s="260"/>
      <c r="G58" s="251"/>
      <c r="H58" s="251"/>
      <c r="I58" s="251"/>
      <c r="J58" s="251"/>
      <c r="K58" s="251"/>
      <c r="L58" s="251"/>
    </row>
    <row r="59" spans="2:12" s="252" customFormat="1" ht="11.25" customHeight="1">
      <c r="B59" s="259"/>
      <c r="C59" s="260"/>
      <c r="D59" s="260"/>
      <c r="E59" s="260"/>
      <c r="F59" s="260"/>
      <c r="G59" s="251"/>
      <c r="H59" s="251"/>
      <c r="I59" s="251"/>
      <c r="J59" s="251"/>
      <c r="K59" s="251"/>
      <c r="L59" s="251"/>
    </row>
    <row r="60" spans="2:12" s="252" customFormat="1" ht="11.25" customHeight="1">
      <c r="B60" s="259"/>
      <c r="C60" s="260"/>
      <c r="D60" s="260"/>
      <c r="E60" s="260"/>
      <c r="F60" s="260"/>
      <c r="G60" s="251"/>
      <c r="H60" s="251"/>
      <c r="I60" s="251"/>
      <c r="J60" s="251"/>
      <c r="K60" s="251"/>
      <c r="L60" s="251"/>
    </row>
    <row r="61" spans="6:12" s="252" customFormat="1" ht="11.25" customHeight="1">
      <c r="F61" s="261"/>
      <c r="G61" s="251"/>
      <c r="H61" s="251"/>
      <c r="I61" s="251"/>
      <c r="J61" s="251"/>
      <c r="K61" s="251"/>
      <c r="L61" s="251"/>
    </row>
    <row r="62" spans="7:12" s="252" customFormat="1" ht="11.25" customHeight="1">
      <c r="G62" s="251"/>
      <c r="H62" s="251"/>
      <c r="I62" s="251"/>
      <c r="J62" s="251"/>
      <c r="K62" s="251"/>
      <c r="L62" s="251"/>
    </row>
    <row r="63" spans="7:12" s="252" customFormat="1" ht="11.25" customHeight="1">
      <c r="G63" s="251"/>
      <c r="H63" s="251"/>
      <c r="I63" s="251"/>
      <c r="J63" s="251"/>
      <c r="K63" s="251"/>
      <c r="L63" s="251"/>
    </row>
    <row r="64" spans="7:12" s="252" customFormat="1" ht="11.25" customHeight="1">
      <c r="G64" s="251"/>
      <c r="H64" s="251"/>
      <c r="I64" s="251"/>
      <c r="J64" s="251"/>
      <c r="K64" s="251"/>
      <c r="L64" s="251"/>
    </row>
    <row r="65" spans="2:12" s="252" customFormat="1" ht="11.25" customHeight="1">
      <c r="B65" s="259"/>
      <c r="C65" s="260"/>
      <c r="D65" s="260"/>
      <c r="E65" s="260"/>
      <c r="F65" s="260"/>
      <c r="G65" s="251"/>
      <c r="H65" s="251"/>
      <c r="I65" s="251"/>
      <c r="J65" s="251"/>
      <c r="K65" s="251"/>
      <c r="L65" s="251"/>
    </row>
    <row r="66" spans="2:12" s="252" customFormat="1" ht="11.25" customHeight="1">
      <c r="B66" s="259"/>
      <c r="C66" s="260"/>
      <c r="D66" s="260"/>
      <c r="E66" s="260"/>
      <c r="F66" s="260"/>
      <c r="G66" s="251"/>
      <c r="H66" s="251"/>
      <c r="I66" s="251"/>
      <c r="J66" s="251"/>
      <c r="K66" s="251"/>
      <c r="L66" s="251"/>
    </row>
    <row r="67" spans="2:12" s="252" customFormat="1" ht="11.25" customHeight="1">
      <c r="B67" s="259"/>
      <c r="C67" s="260"/>
      <c r="D67" s="260"/>
      <c r="E67" s="260"/>
      <c r="F67" s="260"/>
      <c r="G67" s="251"/>
      <c r="H67" s="251"/>
      <c r="I67" s="251"/>
      <c r="J67" s="251"/>
      <c r="K67" s="251"/>
      <c r="L67" s="251"/>
    </row>
    <row r="68" spans="2:12" s="252" customFormat="1" ht="11.25" customHeight="1">
      <c r="B68" s="259"/>
      <c r="C68" s="260"/>
      <c r="D68" s="260"/>
      <c r="E68" s="260"/>
      <c r="F68" s="260"/>
      <c r="G68" s="251"/>
      <c r="H68" s="251"/>
      <c r="I68" s="251"/>
      <c r="J68" s="251"/>
      <c r="K68" s="251"/>
      <c r="L68" s="251"/>
    </row>
    <row r="69" spans="2:12" s="252" customFormat="1" ht="11.25" customHeight="1">
      <c r="B69" s="259"/>
      <c r="C69" s="260"/>
      <c r="D69" s="260"/>
      <c r="E69" s="260"/>
      <c r="F69" s="260"/>
      <c r="G69" s="251"/>
      <c r="H69" s="251"/>
      <c r="I69" s="251"/>
      <c r="J69" s="251"/>
      <c r="K69" s="251"/>
      <c r="L69" s="251"/>
    </row>
    <row r="70" spans="2:12" s="252" customFormat="1" ht="11.25" customHeight="1">
      <c r="B70" s="259"/>
      <c r="C70" s="260"/>
      <c r="D70" s="260"/>
      <c r="E70" s="260"/>
      <c r="F70" s="260"/>
      <c r="G70" s="251"/>
      <c r="H70" s="251"/>
      <c r="I70" s="251"/>
      <c r="J70" s="251"/>
      <c r="K70" s="251"/>
      <c r="L70" s="251"/>
    </row>
    <row r="71" spans="2:12" s="252" customFormat="1" ht="11.25" customHeight="1">
      <c r="B71" s="259"/>
      <c r="C71" s="260"/>
      <c r="D71" s="260"/>
      <c r="E71" s="260"/>
      <c r="F71" s="260"/>
      <c r="G71" s="251"/>
      <c r="H71" s="251"/>
      <c r="I71" s="251"/>
      <c r="J71" s="251"/>
      <c r="K71" s="251"/>
      <c r="L71" s="251"/>
    </row>
    <row r="72" spans="2:12" s="252" customFormat="1" ht="11.25" customHeight="1">
      <c r="B72" s="259"/>
      <c r="C72" s="260"/>
      <c r="D72" s="260"/>
      <c r="E72" s="260"/>
      <c r="F72" s="260"/>
      <c r="G72" s="251"/>
      <c r="H72" s="251"/>
      <c r="I72" s="251"/>
      <c r="J72" s="251"/>
      <c r="K72" s="251"/>
      <c r="L72" s="251"/>
    </row>
    <row r="73" spans="7:12" s="252" customFormat="1" ht="11.25" customHeight="1">
      <c r="G73" s="251"/>
      <c r="H73" s="251"/>
      <c r="I73" s="251"/>
      <c r="J73" s="251"/>
      <c r="K73" s="251"/>
      <c r="L73" s="251"/>
    </row>
    <row r="74" spans="7:12" s="252" customFormat="1" ht="11.25" customHeight="1">
      <c r="G74" s="251"/>
      <c r="H74" s="251"/>
      <c r="I74" s="251"/>
      <c r="J74" s="251"/>
      <c r="K74" s="251"/>
      <c r="L74" s="251"/>
    </row>
    <row r="75" spans="2:12" s="252" customFormat="1" ht="11.25" customHeight="1">
      <c r="B75" s="259"/>
      <c r="C75" s="260"/>
      <c r="D75" s="260"/>
      <c r="E75" s="260"/>
      <c r="F75" s="260"/>
      <c r="G75" s="251"/>
      <c r="H75" s="251"/>
      <c r="I75" s="251"/>
      <c r="J75" s="251"/>
      <c r="K75" s="251"/>
      <c r="L75" s="251"/>
    </row>
    <row r="76" spans="2:12" s="252" customFormat="1" ht="11.25" customHeight="1">
      <c r="B76" s="259"/>
      <c r="C76" s="260"/>
      <c r="D76" s="260"/>
      <c r="E76" s="260"/>
      <c r="F76" s="260"/>
      <c r="G76" s="251"/>
      <c r="H76" s="251"/>
      <c r="I76" s="251"/>
      <c r="J76" s="251"/>
      <c r="K76" s="251"/>
      <c r="L76" s="251"/>
    </row>
    <row r="77" spans="2:12" s="252" customFormat="1" ht="11.25" customHeight="1">
      <c r="B77" s="259"/>
      <c r="C77" s="260"/>
      <c r="D77" s="260"/>
      <c r="E77" s="260"/>
      <c r="F77" s="260"/>
      <c r="G77" s="251"/>
      <c r="H77" s="251"/>
      <c r="I77" s="251"/>
      <c r="J77" s="251"/>
      <c r="K77" s="251"/>
      <c r="L77" s="251"/>
    </row>
    <row r="78" spans="2:12" s="252" customFormat="1" ht="11.25" customHeight="1">
      <c r="B78" s="259"/>
      <c r="C78" s="260"/>
      <c r="D78" s="260"/>
      <c r="E78" s="260"/>
      <c r="F78" s="260"/>
      <c r="G78" s="251"/>
      <c r="H78" s="251"/>
      <c r="I78" s="251"/>
      <c r="J78" s="251"/>
      <c r="K78" s="251"/>
      <c r="L78" s="251"/>
    </row>
    <row r="79" spans="2:12" s="252" customFormat="1" ht="11.25" customHeight="1">
      <c r="B79" s="259"/>
      <c r="G79" s="251"/>
      <c r="H79" s="251"/>
      <c r="I79" s="251"/>
      <c r="J79" s="251"/>
      <c r="K79" s="251"/>
      <c r="L79" s="251"/>
    </row>
    <row r="80" ht="24.75" customHeight="1"/>
    <row r="81" ht="12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</sheetData>
  <sheetProtection/>
  <mergeCells count="1">
    <mergeCell ref="B3:G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showGridLines="0" zoomScalePageLayoutView="0" workbookViewId="0" topLeftCell="A1">
      <selection activeCell="F35" sqref="F35"/>
    </sheetView>
  </sheetViews>
  <sheetFormatPr defaultColWidth="11.421875" defaultRowHeight="15"/>
  <cols>
    <col min="1" max="1" width="11.421875" style="240" customWidth="1"/>
    <col min="2" max="2" width="8.421875" style="240" customWidth="1"/>
    <col min="3" max="3" width="15.57421875" style="240" bestFit="1" customWidth="1"/>
    <col min="4" max="4" width="14.140625" style="240" bestFit="1" customWidth="1"/>
    <col min="5" max="6" width="15.57421875" style="240" bestFit="1" customWidth="1"/>
    <col min="7" max="7" width="11.57421875" style="240" bestFit="1" customWidth="1"/>
    <col min="8" max="8" width="13.140625" style="240" bestFit="1" customWidth="1"/>
    <col min="9" max="11" width="12.8515625" style="240" customWidth="1"/>
    <col min="12" max="12" width="11.421875" style="240" customWidth="1"/>
    <col min="13" max="16384" width="11.421875" style="240" customWidth="1"/>
  </cols>
  <sheetData>
    <row r="1" spans="1:2" ht="15">
      <c r="A1" s="9"/>
      <c r="B1" s="141"/>
    </row>
    <row r="2" spans="1:2" ht="14.25">
      <c r="A2" s="241"/>
      <c r="B2" s="141"/>
    </row>
    <row r="3" spans="2:5" ht="18">
      <c r="B3" s="416" t="s">
        <v>247</v>
      </c>
      <c r="C3" s="416"/>
      <c r="D3" s="416"/>
      <c r="E3" s="416"/>
    </row>
    <row r="4" spans="2:5" ht="18">
      <c r="B4" s="416" t="s">
        <v>380</v>
      </c>
      <c r="C4" s="416"/>
      <c r="D4" s="416"/>
      <c r="E4" s="416"/>
    </row>
    <row r="5" spans="2:7" s="242" customFormat="1" ht="20.25" customHeight="1">
      <c r="B5" s="250" t="s">
        <v>0</v>
      </c>
      <c r="C5" s="250" t="s">
        <v>132</v>
      </c>
      <c r="D5" s="250" t="s">
        <v>131</v>
      </c>
      <c r="E5" s="250" t="s">
        <v>167</v>
      </c>
      <c r="F5" s="243"/>
      <c r="G5" s="243"/>
    </row>
    <row r="6" spans="2:7" ht="11.25" customHeight="1">
      <c r="B6" s="244"/>
      <c r="C6" s="245"/>
      <c r="D6" s="245"/>
      <c r="E6" s="245"/>
      <c r="F6" s="245"/>
      <c r="G6" s="245"/>
    </row>
    <row r="7" spans="2:12" ht="18">
      <c r="B7" s="246">
        <v>2010</v>
      </c>
      <c r="C7" s="247">
        <v>17381604</v>
      </c>
      <c r="D7" s="247">
        <v>9031268</v>
      </c>
      <c r="E7" s="247">
        <f aca="true" t="shared" si="0" ref="E7:E14">SUM(C7:D7)</f>
        <v>26412872</v>
      </c>
      <c r="K7" s="248"/>
      <c r="L7" s="245"/>
    </row>
    <row r="8" spans="2:12" ht="18">
      <c r="B8" s="246">
        <v>2011</v>
      </c>
      <c r="C8" s="247">
        <v>17683235</v>
      </c>
      <c r="D8" s="247">
        <v>8487752</v>
      </c>
      <c r="E8" s="247">
        <f t="shared" si="0"/>
        <v>26170987</v>
      </c>
      <c r="G8" s="245"/>
      <c r="K8" s="248"/>
      <c r="L8" s="245"/>
    </row>
    <row r="9" spans="2:12" ht="18">
      <c r="B9" s="246">
        <v>2012</v>
      </c>
      <c r="C9" s="247">
        <v>18717178</v>
      </c>
      <c r="D9" s="247">
        <v>6622274</v>
      </c>
      <c r="E9" s="247">
        <f t="shared" si="0"/>
        <v>25339452</v>
      </c>
      <c r="G9" s="245"/>
      <c r="K9" s="248"/>
      <c r="L9" s="245"/>
    </row>
    <row r="10" spans="2:12" ht="18">
      <c r="B10" s="246">
        <v>2013</v>
      </c>
      <c r="C10" s="247">
        <v>17792605</v>
      </c>
      <c r="D10" s="247">
        <v>6007325</v>
      </c>
      <c r="E10" s="247">
        <f t="shared" si="0"/>
        <v>23799930</v>
      </c>
      <c r="G10" s="245"/>
      <c r="K10" s="248"/>
      <c r="L10" s="245"/>
    </row>
    <row r="11" spans="2:12" ht="18">
      <c r="B11" s="246">
        <v>2014</v>
      </c>
      <c r="C11" s="247">
        <v>15370526</v>
      </c>
      <c r="D11" s="247">
        <v>6362201</v>
      </c>
      <c r="E11" s="247">
        <f t="shared" si="0"/>
        <v>21732727</v>
      </c>
      <c r="G11" s="245"/>
      <c r="K11" s="248"/>
      <c r="L11" s="245"/>
    </row>
    <row r="12" spans="2:12" ht="18">
      <c r="B12" s="246">
        <v>2015</v>
      </c>
      <c r="C12" s="247">
        <v>15625378</v>
      </c>
      <c r="D12" s="247">
        <v>6530255</v>
      </c>
      <c r="E12" s="247">
        <f t="shared" si="0"/>
        <v>22155633</v>
      </c>
      <c r="G12" s="245"/>
      <c r="H12" s="245"/>
      <c r="K12" s="248"/>
      <c r="L12" s="245"/>
    </row>
    <row r="13" spans="2:8" ht="18">
      <c r="B13" s="246">
        <v>2016</v>
      </c>
      <c r="C13" s="247">
        <v>20298192</v>
      </c>
      <c r="D13" s="247">
        <v>6689845</v>
      </c>
      <c r="E13" s="247">
        <f t="shared" si="0"/>
        <v>26988037</v>
      </c>
      <c r="F13" s="245"/>
      <c r="G13" s="245"/>
      <c r="H13" s="245"/>
    </row>
    <row r="14" spans="2:8" ht="18">
      <c r="B14" s="246">
        <v>2017</v>
      </c>
      <c r="C14" s="247">
        <v>21879919</v>
      </c>
      <c r="D14" s="247">
        <v>6901081</v>
      </c>
      <c r="E14" s="247">
        <f t="shared" si="0"/>
        <v>28781000</v>
      </c>
      <c r="F14" s="245"/>
      <c r="G14" s="245"/>
      <c r="H14" s="245"/>
    </row>
    <row r="15" spans="2:8" ht="18">
      <c r="B15" s="246">
        <v>2018</v>
      </c>
      <c r="C15" s="247">
        <v>23474630</v>
      </c>
      <c r="D15" s="247">
        <v>7116131</v>
      </c>
      <c r="E15" s="247">
        <f>SUM(C15:D15)</f>
        <v>30590761</v>
      </c>
      <c r="F15" s="245"/>
      <c r="G15" s="245"/>
      <c r="H15" s="245"/>
    </row>
    <row r="16" spans="2:8" ht="18">
      <c r="B16" s="244"/>
      <c r="C16" s="245"/>
      <c r="D16" s="245"/>
      <c r="E16" s="245"/>
      <c r="F16" s="245"/>
      <c r="G16" s="245"/>
      <c r="H16" s="245"/>
    </row>
    <row r="17" spans="2:8" ht="18">
      <c r="B17" s="244"/>
      <c r="C17" s="245"/>
      <c r="D17" s="245"/>
      <c r="E17" s="245"/>
      <c r="F17" s="245"/>
      <c r="G17" s="245"/>
      <c r="H17" s="245"/>
    </row>
    <row r="18" spans="2:8" ht="11.25" customHeight="1">
      <c r="B18" s="244"/>
      <c r="C18" s="245"/>
      <c r="D18" s="245"/>
      <c r="E18" s="245"/>
      <c r="F18" s="245"/>
      <c r="G18" s="245"/>
      <c r="H18" s="245"/>
    </row>
    <row r="19" spans="2:8" ht="11.25" customHeight="1">
      <c r="B19" s="244"/>
      <c r="C19" s="245"/>
      <c r="D19" s="245"/>
      <c r="E19" s="245"/>
      <c r="F19" s="245"/>
      <c r="G19" s="245"/>
      <c r="H19" s="245"/>
    </row>
    <row r="20" spans="2:8" ht="11.25" customHeight="1">
      <c r="B20" s="244"/>
      <c r="C20" s="245"/>
      <c r="D20" s="245"/>
      <c r="E20" s="245"/>
      <c r="F20" s="245"/>
      <c r="G20" s="245"/>
      <c r="H20" s="245"/>
    </row>
    <row r="21" spans="2:8" ht="11.25" customHeight="1">
      <c r="B21" s="244"/>
      <c r="C21" s="245"/>
      <c r="D21" s="245"/>
      <c r="E21" s="245"/>
      <c r="F21" s="245"/>
      <c r="G21" s="245"/>
      <c r="H21" s="245"/>
    </row>
    <row r="22" spans="2:8" ht="11.25" customHeight="1">
      <c r="B22" s="244"/>
      <c r="E22" s="245"/>
      <c r="F22" s="245"/>
      <c r="G22" s="245"/>
      <c r="H22" s="245"/>
    </row>
    <row r="23" spans="2:8" ht="11.25" customHeight="1">
      <c r="B23" s="105" t="s">
        <v>169</v>
      </c>
      <c r="F23" s="245"/>
      <c r="G23" s="245"/>
      <c r="H23" s="245"/>
    </row>
    <row r="24" ht="11.25" customHeight="1">
      <c r="B24" s="105" t="s">
        <v>382</v>
      </c>
    </row>
    <row r="25" ht="18">
      <c r="B25" s="105" t="s">
        <v>121</v>
      </c>
    </row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>
      <c r="F52" s="249"/>
    </row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</sheetData>
  <sheetProtection/>
  <mergeCells count="2">
    <mergeCell ref="B3:E3"/>
    <mergeCell ref="B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7" r:id="rId2"/>
  <ignoredErrors>
    <ignoredError sqref="E7:E1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aeme758p</dc:creator>
  <cp:keywords/>
  <dc:description/>
  <cp:lastModifiedBy>Usuario de Windows</cp:lastModifiedBy>
  <cp:lastPrinted>2018-01-31T23:54:01Z</cp:lastPrinted>
  <dcterms:created xsi:type="dcterms:W3CDTF">2014-05-29T23:33:37Z</dcterms:created>
  <dcterms:modified xsi:type="dcterms:W3CDTF">2019-02-08T02:23:03Z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Contact">
    <vt:lpwstr/>
  </property>
  <property fmtid="{D5CDD505-2E9C-101B-9397-08002B2CF9AE}" pid="3" name="PublishingPageContent">
    <vt:lpwstr/>
  </property>
  <property fmtid="{D5CDD505-2E9C-101B-9397-08002B2CF9AE}" pid="4" name="HeaderStyleDefinitions">
    <vt:lpwstr/>
  </property>
  <property fmtid="{D5CDD505-2E9C-101B-9397-08002B2CF9AE}" pid="5" name="display_urn:schemas-microsoft-com:office:office#Editor">
    <vt:lpwstr>Cuenta del sistema</vt:lpwstr>
  </property>
  <property fmtid="{D5CDD505-2E9C-101B-9397-08002B2CF9AE}" pid="6" name="Order">
    <vt:lpwstr>28300.0000000000</vt:lpwstr>
  </property>
  <property fmtid="{D5CDD505-2E9C-101B-9397-08002B2CF9AE}" pid="7" name="TemplateUrl">
    <vt:lpwstr/>
  </property>
  <property fmtid="{D5CDD505-2E9C-101B-9397-08002B2CF9AE}" pid="8" name="PublishingRollupImage">
    <vt:lpwstr/>
  </property>
  <property fmtid="{D5CDD505-2E9C-101B-9397-08002B2CF9AE}" pid="9" name="Audience">
    <vt:lpwstr/>
  </property>
  <property fmtid="{D5CDD505-2E9C-101B-9397-08002B2CF9AE}" pid="10" name="ArticleStartDate">
    <vt:lpwstr/>
  </property>
  <property fmtid="{D5CDD505-2E9C-101B-9397-08002B2CF9AE}" pid="11" name="PublishingContactName">
    <vt:lpwstr/>
  </property>
  <property fmtid="{D5CDD505-2E9C-101B-9397-08002B2CF9AE}" pid="12" name="ArticleByLine">
    <vt:lpwstr/>
  </property>
  <property fmtid="{D5CDD505-2E9C-101B-9397-08002B2CF9AE}" pid="13" name="PublishingImageCaption">
    <vt:lpwstr/>
  </property>
  <property fmtid="{D5CDD505-2E9C-101B-9397-08002B2CF9AE}" pid="14" name="PublishingVariationRelationshipLinkFieldID">
    <vt:lpwstr/>
  </property>
  <property fmtid="{D5CDD505-2E9C-101B-9397-08002B2CF9AE}" pid="15" name="PublishingContactEmail">
    <vt:lpwstr/>
  </property>
  <property fmtid="{D5CDD505-2E9C-101B-9397-08002B2CF9AE}" pid="16" name="_SourceUrl">
    <vt:lpwstr/>
  </property>
  <property fmtid="{D5CDD505-2E9C-101B-9397-08002B2CF9AE}" pid="17" name="_SharedFileIndex">
    <vt:lpwstr/>
  </property>
  <property fmtid="{D5CDD505-2E9C-101B-9397-08002B2CF9AE}" pid="18" name="Comments">
    <vt:lpwstr/>
  </property>
  <property fmtid="{D5CDD505-2E9C-101B-9397-08002B2CF9AE}" pid="19" name="PublishingPageLayout">
    <vt:lpwstr/>
  </property>
  <property fmtid="{D5CDD505-2E9C-101B-9397-08002B2CF9AE}" pid="20" name="xd_Signature">
    <vt:lpwstr/>
  </property>
  <property fmtid="{D5CDD505-2E9C-101B-9397-08002B2CF9AE}" pid="21" name="PublishingPageImage">
    <vt:lpwstr/>
  </property>
  <property fmtid="{D5CDD505-2E9C-101B-9397-08002B2CF9AE}" pid="22" name="SummaryLinks">
    <vt:lpwstr/>
  </property>
  <property fmtid="{D5CDD505-2E9C-101B-9397-08002B2CF9AE}" pid="23" name="xd_ProgID">
    <vt:lpwstr/>
  </property>
  <property fmtid="{D5CDD505-2E9C-101B-9397-08002B2CF9AE}" pid="24" name="PublishingStartDate">
    <vt:lpwstr/>
  </property>
  <property fmtid="{D5CDD505-2E9C-101B-9397-08002B2CF9AE}" pid="25" name="PublishingExpirationDate">
    <vt:lpwstr/>
  </property>
  <property fmtid="{D5CDD505-2E9C-101B-9397-08002B2CF9AE}" pid="26" name="PublishingContactPicture">
    <vt:lpwstr/>
  </property>
  <property fmtid="{D5CDD505-2E9C-101B-9397-08002B2CF9AE}" pid="27" name="PublishingVariationGroupID">
    <vt:lpwstr/>
  </property>
  <property fmtid="{D5CDD505-2E9C-101B-9397-08002B2CF9AE}" pid="28" name="SummaryLinks2">
    <vt:lpwstr/>
  </property>
  <property fmtid="{D5CDD505-2E9C-101B-9397-08002B2CF9AE}" pid="29" name="display_urn:schemas-microsoft-com:office:office#Author">
    <vt:lpwstr>Cuenta del sistema</vt:lpwstr>
  </property>
</Properties>
</file>