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85" yWindow="65521" windowWidth="16590" windowHeight="12990" tabRatio="697" activeTab="0"/>
  </bookViews>
  <sheets>
    <sheet name="Índice" sheetId="1" r:id="rId1"/>
    <sheet name="I.1 Factura Electrónica" sheetId="2" r:id="rId2"/>
    <sheet name="I.2 Firma Electrónica" sheetId="3" r:id="rId3"/>
    <sheet name="I.3 Contribuyentes Activos" sheetId="4" r:id="rId4"/>
    <sheet name="I.4 Devoluciones" sheetId="5" r:id="rId5"/>
    <sheet name="I.5 RégimenIncorporaciónFiscal" sheetId="6" r:id="rId6"/>
    <sheet name="II.1 Declaraciones anuales" sheetId="7" r:id="rId7"/>
    <sheet name="II.2 Número de pagos por medio" sheetId="8" r:id="rId8"/>
    <sheet name="II.3 Pagos por tipo de contrib" sheetId="9" r:id="rId9"/>
    <sheet name="II.4 Operaciones comercio ext" sheetId="10" r:id="rId10"/>
    <sheet name="III.1 Control de obligaciones" sheetId="11" r:id="rId11"/>
    <sheet name="III.2 Actos de Fiscalización" sheetId="12" r:id="rId12"/>
    <sheet name="III.3.1 Cartera de créditos" sheetId="13" r:id="rId13"/>
    <sheet name="III.3.2 Importe recuperado" sheetId="14" r:id="rId14"/>
    <sheet name="III.4 Juicios" sheetId="15" r:id="rId15"/>
    <sheet name="IV. Recaudación" sheetId="16" r:id="rId16"/>
    <sheet name="V.1 Costo de la recaudación" sheetId="17" r:id="rId17"/>
    <sheet name="V.2.1 Corrupción Honestidad" sheetId="18" r:id="rId18"/>
    <sheet name="V.2.2 Corrupción Imagen SAT" sheetId="19" r:id="rId19"/>
    <sheet name="V.3 Transparencia" sheetId="20" r:id="rId20"/>
    <sheet name="V.4. FACLA" sheetId="21" r:id="rId21"/>
    <sheet name="V.4. FIDEMICA" sheetId="22" r:id="rId22"/>
    <sheet name="V.5.1 PAMC Art. 10" sheetId="23" r:id="rId23"/>
    <sheet name="V.5.2 PAMC Art. 21" sheetId="24" r:id="rId24"/>
    <sheet name="VI.1 Evolución del Personal" sheetId="25" r:id="rId25"/>
    <sheet name="Anexo" sheetId="26" r:id="rId26"/>
  </sheets>
  <definedNames>
    <definedName name="_xlnm.Print_Area" localSheetId="25">'Anexo'!$A$2:$C$18</definedName>
    <definedName name="_xlnm.Print_Area" localSheetId="4">'I.4 Devoluciones'!$A$3:$M$23</definedName>
    <definedName name="_xlnm.Print_Area" localSheetId="5">'I.5 RégimenIncorporaciónFiscal'!$A$3:$J$42</definedName>
    <definedName name="_xlnm.Print_Area" localSheetId="7">'II.2 Número de pagos por medio'!$A$1:$H$40</definedName>
    <definedName name="_xlnm.Print_Area" localSheetId="8">'II.3 Pagos por tipo de contrib'!$A$1:$G$24</definedName>
    <definedName name="_xlnm.Print_Area" localSheetId="9">'II.4 Operaciones comercio ext'!$B$2:$O$40</definedName>
    <definedName name="_xlnm.Print_Area" localSheetId="10">'III.1 Control de obligaciones'!$A$1:$O$43</definedName>
    <definedName name="_xlnm.Print_Area" localSheetId="12">'III.3.1 Cartera de créditos'!$A$1:$H$27</definedName>
    <definedName name="_xlnm.Print_Area" localSheetId="13">'III.3.2 Importe recuperado'!$A$1:$K$28</definedName>
    <definedName name="_xlnm.Print_Area" localSheetId="14">'III.4 Juicios'!$A$1:$W$52</definedName>
    <definedName name="_xlnm.Print_Area" localSheetId="0">'Índice'!$A$1:$J$36</definedName>
    <definedName name="_xlnm.Print_Area" localSheetId="15">'IV. Recaudación'!$A$1:$N$76</definedName>
    <definedName name="_xlnm.Print_Area" localSheetId="16">'V.1 Costo de la recaudación'!$A$1:$H$28</definedName>
    <definedName name="_xlnm.Print_Area" localSheetId="17">'V.2.1 Corrupción Honestidad'!$A$3:$D$20</definedName>
    <definedName name="_xlnm.Print_Area" localSheetId="18">'V.2.2 Corrupción Imagen SAT'!$B$3:$M$26</definedName>
    <definedName name="_xlnm.Print_Area" localSheetId="19">'V.3 Transparencia'!$A$1:$L$41</definedName>
    <definedName name="_xlnm.Print_Area" localSheetId="20">'V.4. FACLA'!$A$1:$G$50</definedName>
    <definedName name="_xlnm.Print_Area" localSheetId="21">'V.4. FIDEMICA'!$A$1:$G$51</definedName>
    <definedName name="_xlnm.Print_Area" localSheetId="24">'VI.1 Evolución del Personal'!$A$1:$L$22</definedName>
    <definedName name="_xlnm.Print_Titles" localSheetId="0">'Índice'!$1:$6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<sst xmlns="http://schemas.openxmlformats.org/spreadsheetml/2006/main" count="918" uniqueCount="430">
  <si>
    <t>Año</t>
  </si>
  <si>
    <t>Plazas</t>
  </si>
  <si>
    <t>Honorarios</t>
  </si>
  <si>
    <t>Eventuales</t>
  </si>
  <si>
    <t>Total de empleados</t>
  </si>
  <si>
    <t>Histórico Anual</t>
  </si>
  <si>
    <t>Personas físicas</t>
  </si>
  <si>
    <t>Asalariados</t>
  </si>
  <si>
    <t>Concepto</t>
  </si>
  <si>
    <t>Con relación al PIB</t>
  </si>
  <si>
    <t>Contribuyentes activos</t>
  </si>
  <si>
    <t>Juicios</t>
  </si>
  <si>
    <t>Devoluciones</t>
  </si>
  <si>
    <t>Fiscalización</t>
  </si>
  <si>
    <t>Actos de fiscalización</t>
  </si>
  <si>
    <t>Programa Anual de Mejora Continua</t>
  </si>
  <si>
    <t>Millones de pesos</t>
  </si>
  <si>
    <t>Total</t>
  </si>
  <si>
    <t>Efectivo</t>
  </si>
  <si>
    <t>Virtual</t>
  </si>
  <si>
    <t>Ene</t>
  </si>
  <si>
    <t>Feb</t>
  </si>
  <si>
    <t>Mar</t>
  </si>
  <si>
    <t>Porcentaje</t>
  </si>
  <si>
    <t>Indicador</t>
  </si>
  <si>
    <t>Valor que implica mejora</t>
  </si>
  <si>
    <t>Resultado observado</t>
  </si>
  <si>
    <t>≤ 1</t>
  </si>
  <si>
    <t>Costo de cumplimiento de obligaciones fiscales</t>
  </si>
  <si>
    <t>Tiempo en el cumplimiento de obligaciones fiscales</t>
  </si>
  <si>
    <t>Meta</t>
  </si>
  <si>
    <t>Avance</t>
  </si>
  <si>
    <t>Eficacia de la fiscalización grandes contribuyentes</t>
  </si>
  <si>
    <t xml:space="preserve">Recaudación secundaria por actos de fiscalización a grandes contribuyentes </t>
  </si>
  <si>
    <t>Recuperación de la cartera de créditos fiscales</t>
  </si>
  <si>
    <t>Indice General de Percepción de Corrupción en el SAT</t>
  </si>
  <si>
    <t>Costo de la recaudación</t>
  </si>
  <si>
    <t>Pesos por cada 100 pesos recaudados</t>
  </si>
  <si>
    <t>Costo de la recaudación bruta aduanera</t>
  </si>
  <si>
    <t>Miles de pesos</t>
  </si>
  <si>
    <t>Miles de inscripciones</t>
  </si>
  <si>
    <t>Calificación</t>
  </si>
  <si>
    <t>Juicios ganados por el SAT a grandes contribuyentes en sentencias definitivas</t>
  </si>
  <si>
    <t>Cobertura de capacitación</t>
  </si>
  <si>
    <t>Percepción del Servicio Canal Telefónico</t>
  </si>
  <si>
    <t>Promedio en una escala de 0 a 100</t>
  </si>
  <si>
    <t>Percepción del Servicio Chat uno a uno</t>
  </si>
  <si>
    <t>Transparencia en el SAT</t>
  </si>
  <si>
    <t>Combate a la corrupción</t>
  </si>
  <si>
    <t>Imagen General del SAT</t>
  </si>
  <si>
    <t>Reservadas / Confidenciales</t>
  </si>
  <si>
    <t>Inexistencia</t>
  </si>
  <si>
    <t>No Competencia</t>
  </si>
  <si>
    <t>En trámite</t>
  </si>
  <si>
    <t>Entregadas</t>
  </si>
  <si>
    <t>Otros</t>
  </si>
  <si>
    <t>-</t>
  </si>
  <si>
    <t>Costo de la Recaudación Neta</t>
  </si>
  <si>
    <t>% Media Anual acumulada</t>
  </si>
  <si>
    <t>Regreso al índice</t>
  </si>
  <si>
    <t>Tiempo promedio de espera del contribuyente</t>
  </si>
  <si>
    <t>Minutos</t>
  </si>
  <si>
    <t>Unidad</t>
  </si>
  <si>
    <t>Índice</t>
  </si>
  <si>
    <t>Fórmula</t>
  </si>
  <si>
    <t>Ingresos Tributarios Netos Administrados por el SAT recaudados al periodo que se reporta / Recaudación estimada de Ingresos Tributarios Netos Administrados por el SAT en la Ley de Ingresos de la Federación al periodo que se reporta</t>
  </si>
  <si>
    <t>Recaudación bruta acumulada de los nuevos contribuyentes inscritos en el año anterior obtenidos al periodo / Recaudación bruta acumulada de los nuevos contribuyentes del mismo periodo del año anterior inscritos en el RFC en el año previo a la recaudación</t>
  </si>
  <si>
    <t>(Recaudación secundaria efectivamente cobrada al periodo por actos de fiscalización / Recaudación secundaria efectivamente cobrada al mismo periodo del año anterior por actos de fiscalización)</t>
  </si>
  <si>
    <t>(Recaudación obtenida al periodo de contribuyentes fiscalizados en el año anterior / Recaudación obtenida del mismo periodo del año anterior de contribuyentes fiscalizados en el año previo)</t>
  </si>
  <si>
    <t>((Gasto total ejercido por el SAT / Ingresos Tributarios Netos Administrados por el SAT) / (Gasto total ejercido por el SAT al mismo periodo del año anterior / Ingresos Tributarios Netos Administrados por el SAT recaudados al mismo periodo del año anterior))</t>
  </si>
  <si>
    <t>(Promedio del costo de cumplimiento al contribuyente para atender sus obligaciones fiscales al periodo que se reporta / Promedio del costo de cumplimiento al contribuyente para atender sus obligaciones fiscales al mismo periodo del año anterior)</t>
  </si>
  <si>
    <t>(Promedio de tiempo de cumplimiento al contribuyente para atender sus obligaciones fiscales al periodo que se reporta / Promedio de tiempo de cumplimiento al contribuyente para atender sus obligaciones fiscales al mismo periodo del año anterior)</t>
  </si>
  <si>
    <t>Factura electrónica</t>
  </si>
  <si>
    <t>Emisores</t>
  </si>
  <si>
    <t>Ingresos</t>
  </si>
  <si>
    <t>Facturas</t>
  </si>
  <si>
    <t>Control de obligaciones</t>
  </si>
  <si>
    <t>Actos por Caídas Recaudatorias</t>
  </si>
  <si>
    <t>Recaudación por actos de Control de Obligaciones</t>
  </si>
  <si>
    <t>Vigiancia de cumplimiento</t>
  </si>
  <si>
    <t>Disminución de pagos</t>
  </si>
  <si>
    <t>Recaudación por Control de Obligaciones</t>
  </si>
  <si>
    <t>Requerimientos</t>
  </si>
  <si>
    <t>Cartas Invitación y Exhorto</t>
  </si>
  <si>
    <t>Correo electrónico</t>
  </si>
  <si>
    <t>Entrevistas</t>
  </si>
  <si>
    <t>Mensajes de voz y texto</t>
  </si>
  <si>
    <t>Número</t>
  </si>
  <si>
    <t>≥1</t>
  </si>
  <si>
    <t>≤1</t>
  </si>
  <si>
    <t>(Millones de pesos)</t>
  </si>
  <si>
    <t>Eficacia de la fiscalización de comercio exterior</t>
  </si>
  <si>
    <t>Recaudación secundaria por actos de fiscalización de comercio exterior</t>
  </si>
  <si>
    <t>Número de inscripciones realizadas al RFC</t>
  </si>
  <si>
    <t>%Buena</t>
  </si>
  <si>
    <t>%Regular</t>
  </si>
  <si>
    <t>%Mala</t>
  </si>
  <si>
    <t>I. Servicios al Contribuyente</t>
  </si>
  <si>
    <t>I.</t>
  </si>
  <si>
    <t>Firma electrónica</t>
  </si>
  <si>
    <t>II. Declaraciones y Pagos</t>
  </si>
  <si>
    <t>II.</t>
  </si>
  <si>
    <t>Declaraciones anuales</t>
  </si>
  <si>
    <t>Pagos por medio de recepción</t>
  </si>
  <si>
    <t>Pagos por tipo de contribuyente</t>
  </si>
  <si>
    <t>Operaciones de comercio exterior</t>
  </si>
  <si>
    <t>III. Fiscalización</t>
  </si>
  <si>
    <t>III.</t>
  </si>
  <si>
    <t>Cobranza</t>
  </si>
  <si>
    <t>IV.</t>
  </si>
  <si>
    <t>V.</t>
  </si>
  <si>
    <t>VI.</t>
  </si>
  <si>
    <t>IV. Recaudación</t>
  </si>
  <si>
    <t>Ingresos tributarios</t>
  </si>
  <si>
    <t>Ingresos tributarios administrados por el SAT</t>
  </si>
  <si>
    <t>Impuesto sobre la Renta (ISR)</t>
  </si>
  <si>
    <t>Impuesto al Valor Agregado (IVA)</t>
  </si>
  <si>
    <t>Impuesto Especial sobre Producción y Servicios (IEPS)</t>
  </si>
  <si>
    <t>V. Transparencia y rendición de cuentas</t>
  </si>
  <si>
    <t>Fideicomisos</t>
  </si>
  <si>
    <t>VI. Estructura y recursos humanos</t>
  </si>
  <si>
    <t>Promedio Anual</t>
  </si>
  <si>
    <t>Evolución del personal ocupado por tipo de contratación</t>
  </si>
  <si>
    <r>
      <t xml:space="preserve">Porcentaje de cumplimiento </t>
    </r>
    <r>
      <rPr>
        <b/>
        <vertAlign val="subscript"/>
        <sz val="9"/>
        <rFont val="Soberana Sans"/>
        <family val="3"/>
      </rPr>
      <t>1</t>
    </r>
  </si>
  <si>
    <r>
      <t xml:space="preserve">Recaudación por combate a la evasión </t>
    </r>
    <r>
      <rPr>
        <vertAlign val="subscript"/>
        <sz val="9"/>
        <rFont val="Soberana Sans"/>
        <family val="3"/>
      </rPr>
      <t>2/</t>
    </r>
  </si>
  <si>
    <r>
      <t>Efectividad de la fiscalización</t>
    </r>
    <r>
      <rPr>
        <vertAlign val="subscript"/>
        <sz val="9"/>
        <rFont val="Soberana Sans"/>
        <family val="3"/>
      </rPr>
      <t xml:space="preserve"> 3/</t>
    </r>
  </si>
  <si>
    <t>Unidad de medida</t>
  </si>
  <si>
    <t>Fuente: SAT.</t>
  </si>
  <si>
    <t>Datos preliminares sujetos a revisión.</t>
  </si>
  <si>
    <t>II</t>
  </si>
  <si>
    <t>I</t>
  </si>
  <si>
    <t>IV</t>
  </si>
  <si>
    <t>III</t>
  </si>
  <si>
    <t>Documento en papel</t>
  </si>
  <si>
    <t>Internet</t>
  </si>
  <si>
    <t>Ventanilla</t>
  </si>
  <si>
    <t>Trimestre</t>
  </si>
  <si>
    <t>Morales</t>
  </si>
  <si>
    <t>Físicas</t>
  </si>
  <si>
    <t>Actos por Meta Recaudatoria</t>
  </si>
  <si>
    <t>Actos de Control de Obligaciones</t>
  </si>
  <si>
    <t>Número de Actos</t>
  </si>
  <si>
    <t>SAT</t>
  </si>
  <si>
    <t>Var %</t>
  </si>
  <si>
    <t>Importe de la cartera                 (millones de pesos)</t>
  </si>
  <si>
    <t>Número de créditos fiscales</t>
  </si>
  <si>
    <t>Cartera de créditos generados</t>
  </si>
  <si>
    <t>Variación %</t>
  </si>
  <si>
    <t>Importe recuperado</t>
  </si>
  <si>
    <t xml:space="preserve">Millones de pesos </t>
  </si>
  <si>
    <t xml:space="preserve">BALANCE GENERAL </t>
  </si>
  <si>
    <t>%</t>
  </si>
  <si>
    <t>Activo Total</t>
  </si>
  <si>
    <t>Activo fijo</t>
  </si>
  <si>
    <t>n.a.</t>
  </si>
  <si>
    <t>Pasivo Total</t>
  </si>
  <si>
    <t>n.s.</t>
  </si>
  <si>
    <t>Patrimonio</t>
  </si>
  <si>
    <t>FLUJO DE EFECTIVO</t>
  </si>
  <si>
    <t>SALDO INICIAL ENERO</t>
  </si>
  <si>
    <t>TOTAL DE INGRESOS</t>
  </si>
  <si>
    <t xml:space="preserve">Aportaciones </t>
  </si>
  <si>
    <t xml:space="preserve">Intereses </t>
  </si>
  <si>
    <t xml:space="preserve">TOTAL EGRESOS </t>
  </si>
  <si>
    <t>Servicios de revisión no intrusiva</t>
  </si>
  <si>
    <t xml:space="preserve">Servicios informáticos </t>
  </si>
  <si>
    <t>Servicios de soporte recaudatorio</t>
  </si>
  <si>
    <t>SALDO FINAL</t>
  </si>
  <si>
    <t>n.s. No significativo</t>
  </si>
  <si>
    <t xml:space="preserve">n.a. No aplica </t>
  </si>
  <si>
    <t xml:space="preserve">Inversiones </t>
  </si>
  <si>
    <t>Monto 
Contratado</t>
  </si>
  <si>
    <t xml:space="preserve">Acumulado </t>
  </si>
  <si>
    <t xml:space="preserve">Índice de solvencia </t>
  </si>
  <si>
    <t>Las sumas pueden no coincidir con el redondeo.</t>
  </si>
  <si>
    <t>FIDEMICA Situación Financiera</t>
  </si>
  <si>
    <t xml:space="preserve">FIDEMICA. Cartera de Inversiones </t>
  </si>
  <si>
    <t xml:space="preserve">Servicios </t>
  </si>
  <si>
    <t>Equipamiento</t>
  </si>
  <si>
    <t xml:space="preserve">Obras Públicas </t>
  </si>
  <si>
    <t>Total de pagos</t>
  </si>
  <si>
    <t>Variación</t>
  </si>
  <si>
    <t>Cifras preliminares sujetas a revisión.</t>
  </si>
  <si>
    <t>Mes</t>
  </si>
  <si>
    <t xml:space="preserve">FACLA Recursos aplicados </t>
  </si>
  <si>
    <t>Disponibilidad en efectivo</t>
  </si>
  <si>
    <t>Anticipos de infraestructura</t>
  </si>
  <si>
    <t>Servicios</t>
  </si>
  <si>
    <t>Obras Públicas</t>
  </si>
  <si>
    <t>Actos de fiscalización terminados</t>
  </si>
  <si>
    <t>Presupuesto ejercido en la Función Fiscalizadora</t>
  </si>
  <si>
    <t>Cifras cobradas</t>
  </si>
  <si>
    <t>Rentabilidad de la fiscalización</t>
  </si>
  <si>
    <t>Periodo</t>
  </si>
  <si>
    <t>Número de actos</t>
  </si>
  <si>
    <t>Recursos revocados</t>
  </si>
  <si>
    <t>% Tasa de Transparencia</t>
  </si>
  <si>
    <t>Factura Electrónica</t>
  </si>
  <si>
    <t>Millones</t>
  </si>
  <si>
    <t>Personas morales</t>
  </si>
  <si>
    <t>mar</t>
  </si>
  <si>
    <t>jun</t>
  </si>
  <si>
    <t>sep</t>
  </si>
  <si>
    <t>dic</t>
  </si>
  <si>
    <t>Monto</t>
  </si>
  <si>
    <t xml:space="preserve">Juicios </t>
  </si>
  <si>
    <t>Juicios de amparo contra actos</t>
  </si>
  <si>
    <t>Monto (Millones de pesos)</t>
  </si>
  <si>
    <t>1ra. Instancia</t>
  </si>
  <si>
    <t>Segunda instancia</t>
  </si>
  <si>
    <t>Definitivas</t>
  </si>
  <si>
    <t>Total de Juicios</t>
  </si>
  <si>
    <t xml:space="preserve">% favorable al SAT </t>
  </si>
  <si>
    <t>Favorables al SAT</t>
  </si>
  <si>
    <t>% favorables</t>
  </si>
  <si>
    <t>Desfavorables al SAT</t>
  </si>
  <si>
    <t>% desfavorables</t>
  </si>
  <si>
    <t>Recaudación del RIF</t>
  </si>
  <si>
    <t>Estímulos Fiscales del RIF 1/</t>
  </si>
  <si>
    <t xml:space="preserve">   ISR</t>
  </si>
  <si>
    <t xml:space="preserve">   IVA</t>
  </si>
  <si>
    <t xml:space="preserve">   IEPS</t>
  </si>
  <si>
    <t>Sector</t>
  </si>
  <si>
    <t>Comercio al por menor</t>
  </si>
  <si>
    <t>Otros servicios excepto actividades de gobierno</t>
  </si>
  <si>
    <t>Transportes, correos y almacenamiento</t>
  </si>
  <si>
    <t>Industrias manufactureras</t>
  </si>
  <si>
    <t>Comercio al por mayor</t>
  </si>
  <si>
    <t>Servicios de alojamiento temporal y de preparación de alimentos y bebidas</t>
  </si>
  <si>
    <t>Servicios profesionales, científicos y técnicos</t>
  </si>
  <si>
    <t>Construcción</t>
  </si>
  <si>
    <t>Servicios de apoyo a los negocios y manejo de desechos y servicios de remediación</t>
  </si>
  <si>
    <t xml:space="preserve">Otros </t>
  </si>
  <si>
    <t>Servicios inmobiliarios y de alquiler de bienes muebles e intangibles</t>
  </si>
  <si>
    <t>Servicio de esparcimiento culturales y deportivos y otros servicios recreativos</t>
  </si>
  <si>
    <t>Información en medios masivos</t>
  </si>
  <si>
    <t>Servicios educativos</t>
  </si>
  <si>
    <t>Servicios de  salud y asistencia social</t>
  </si>
  <si>
    <t>Agricultura, ganadería, aprovechamiento forestal,  pesca y caza</t>
  </si>
  <si>
    <t>Servicios financieros y de seguros</t>
  </si>
  <si>
    <t>Actividades de gobierno y de organismos internacionales y extraterritoriales</t>
  </si>
  <si>
    <t xml:space="preserve">Minería </t>
  </si>
  <si>
    <t>Electricidad, agua y suministro de gas por ductos al consumidor final</t>
  </si>
  <si>
    <t>Dirección de corporativos y empresas</t>
  </si>
  <si>
    <t>Porciento del total</t>
  </si>
  <si>
    <t>Egresos</t>
  </si>
  <si>
    <t>Millones de operaciones</t>
  </si>
  <si>
    <t>Número de declaraciones</t>
  </si>
  <si>
    <t>Millones de pedimentos de importación</t>
  </si>
  <si>
    <t>Pedimentos</t>
  </si>
  <si>
    <t>IVA</t>
  </si>
  <si>
    <t>IGI</t>
  </si>
  <si>
    <t>DTA</t>
  </si>
  <si>
    <t>IEPS</t>
  </si>
  <si>
    <t>ISAN</t>
  </si>
  <si>
    <t>ISR</t>
  </si>
  <si>
    <t>Fuente: SHCP.</t>
  </si>
  <si>
    <t>Evolución personal ocupado</t>
  </si>
  <si>
    <t>Régimen de Incorporación Fiscal</t>
  </si>
  <si>
    <t>Temas</t>
  </si>
  <si>
    <t>Tablas del Informe Tributario y de Gestión</t>
  </si>
  <si>
    <t>2011-2012</t>
  </si>
  <si>
    <t>Número de Pagos por medio de recepción</t>
  </si>
  <si>
    <t>Número de Pagos por tipo de contribuyente</t>
  </si>
  <si>
    <t>Millones de pedimentos de exportación</t>
  </si>
  <si>
    <t>Control de Obligaciones</t>
  </si>
  <si>
    <t>Costo por peso invertido</t>
  </si>
  <si>
    <t>Número de juicios</t>
  </si>
  <si>
    <t>Fuente: Cálculos propios con base en datos de la SHCP y del SAT.</t>
  </si>
  <si>
    <t>Los totales pueden no coincidir debido al redondeo.</t>
  </si>
  <si>
    <r>
      <t xml:space="preserve">Porcentaje de cumplimiento </t>
    </r>
    <r>
      <rPr>
        <b/>
        <vertAlign val="subscript"/>
        <sz val="9"/>
        <rFont val="Soberana Sans"/>
        <family val="3"/>
      </rPr>
      <t>1/</t>
    </r>
  </si>
  <si>
    <t>Las sumas pueden no coincidir por el redondeo.</t>
  </si>
  <si>
    <t>Cifras preliminares.</t>
  </si>
  <si>
    <t>Porcentajes redondeados al entero más próximo.</t>
  </si>
  <si>
    <t>http://www.shcp.gob.mx/POLITICAFINANCIERA/FINANZASPUBLICAS/Estadisticas_Oportunas_Finanzas_Publicas/Paginas/unica2.aspx</t>
  </si>
  <si>
    <t>http://www.sat.gob.mx/cifras_sat/Paginas/inicio.html</t>
  </si>
  <si>
    <t>2011-2013</t>
  </si>
  <si>
    <t>2011-2014</t>
  </si>
  <si>
    <t>2011-2015</t>
  </si>
  <si>
    <t>Recaudación por tipo de acto  de Control de Obligaciones</t>
  </si>
  <si>
    <t>Solicitudes recibidas Histórico Anual</t>
  </si>
  <si>
    <t>Reconocimientos</t>
  </si>
  <si>
    <t>Autodeclaraciones</t>
  </si>
  <si>
    <t>Reconocimientos en menos de 3 horas</t>
  </si>
  <si>
    <t>Resto de Reconocimientos</t>
  </si>
  <si>
    <t>Total de Reconocimientos</t>
  </si>
  <si>
    <t>Número de Autodeclaraciones</t>
  </si>
  <si>
    <t>Periodo acumulado</t>
  </si>
  <si>
    <t>Evolución de la recaudación*/</t>
  </si>
  <si>
    <t>Costo de operación */</t>
  </si>
  <si>
    <t>Monto Total</t>
  </si>
  <si>
    <t>* En 2011 considera 1,133.2 millones de facturas generadas de años anteriores</t>
  </si>
  <si>
    <t>Facturas *</t>
  </si>
  <si>
    <t>Por invertir en
2016</t>
  </si>
  <si>
    <r>
      <t xml:space="preserve">Mayor detalle de la </t>
    </r>
    <r>
      <rPr>
        <b/>
        <sz val="7"/>
        <color indexed="8"/>
        <rFont val="Soberana Sans"/>
        <family val="3"/>
      </rPr>
      <t>información de ingresos</t>
    </r>
    <r>
      <rPr>
        <sz val="7"/>
        <color indexed="8"/>
        <rFont val="Soberana Sans"/>
        <family val="3"/>
      </rPr>
      <t xml:space="preserve"> puede ser consultada en la siguiente liga:</t>
    </r>
  </si>
  <si>
    <r>
      <t xml:space="preserve">Mayor detalle de la </t>
    </r>
    <r>
      <rPr>
        <b/>
        <sz val="7"/>
        <color indexed="8"/>
        <rFont val="Soberana Sans"/>
        <family val="3"/>
      </rPr>
      <t>información de gestión</t>
    </r>
    <r>
      <rPr>
        <sz val="7"/>
        <color indexed="8"/>
        <rFont val="Soberana Sans"/>
        <family val="3"/>
      </rPr>
      <t xml:space="preserve"> puede ser consultada en la siguiente liga:</t>
    </r>
  </si>
  <si>
    <t>3/ Sistema electrónico del SAT a través del cual los contribuyentes del Régimen de Incorporación Fiscal, entre otras personas físicas, llevan su contabilidad y pueden generar facturas electrónicas.</t>
  </si>
  <si>
    <t>2/ La cifra forma parte del total del cuadro de Universo de Contribuyentes Activos Registrado.</t>
  </si>
  <si>
    <t>Distribución de los contribuyentes del RIF por sector de actividad económica 2/</t>
  </si>
  <si>
    <t>Uso del aplicativo "Mis Cuentas" 3/</t>
  </si>
  <si>
    <t>Las cifras podrían diferir debido al redondeo</t>
  </si>
  <si>
    <t xml:space="preserve">(Millones de pesos) </t>
  </si>
  <si>
    <t>Notas:</t>
  </si>
  <si>
    <t>Cifras preliminares sujetas a revisión</t>
  </si>
  <si>
    <t>Fuente: SAT</t>
  </si>
  <si>
    <t>Recaudación de nuevos contribuyentes */</t>
  </si>
  <si>
    <t>Programa Anual de Mejora Continua del SAT 2016 (Art. 21 LSAT)</t>
  </si>
  <si>
    <t>Programa Anual de Mejora Continua del SAT 2016 (Art. 10 LSAT)</t>
  </si>
  <si>
    <t xml:space="preserve">Eficacia de la fiscalización otros contribuyentes  2/                          </t>
  </si>
  <si>
    <t>Recaudación secundaria por actos de fiscalización a otros contribuyentes  2/  3/</t>
  </si>
  <si>
    <t>Diseño e Imagen del Portal</t>
  </si>
  <si>
    <t>Otros contribuyentes.- Son aquellas personas físicas y morales que fueron sujetos a actos de fiscalización por parte de la Administración General de Auditoría Fiscal Federal</t>
  </si>
  <si>
    <t>Indicador de honestidad por experiencia en servicios
(IHES A-SAT)</t>
  </si>
  <si>
    <r>
      <t>Fuente:</t>
    </r>
    <r>
      <rPr>
        <sz val="10"/>
        <color indexed="8"/>
        <rFont val="Soberana Sans"/>
        <family val="3"/>
      </rPr>
      <t xml:space="preserve"> SAT</t>
    </r>
  </si>
  <si>
    <t>CONCEPTO</t>
  </si>
  <si>
    <t>FLACA Situación Financiera</t>
  </si>
  <si>
    <t>Saldo inicial enero</t>
  </si>
  <si>
    <t>Total de ingresos</t>
  </si>
  <si>
    <t>Total de egresos</t>
  </si>
  <si>
    <t>Saldo final Marzo</t>
  </si>
  <si>
    <t>Hasta 
2015</t>
  </si>
  <si>
    <t>Devoluciones por saldos a favor de los contribuyentes</t>
  </si>
  <si>
    <t>Variación Real (%)</t>
  </si>
  <si>
    <t>Absoluta</t>
  </si>
  <si>
    <t>Relativa (%)</t>
  </si>
  <si>
    <t>Tributarios</t>
  </si>
  <si>
    <t>Renta</t>
  </si>
  <si>
    <t>Valor Agregado</t>
  </si>
  <si>
    <t>Diferencia</t>
  </si>
  <si>
    <t>Devoluciones de los principales impuestos, ISR e IVA</t>
  </si>
  <si>
    <t>Var. Real
(%)</t>
  </si>
  <si>
    <t>Tasa de transparencia Histórico Anual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</si>
  <si>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</si>
  <si>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</si>
  <si>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</si>
  <si>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</si>
  <si>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</si>
  <si>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</si>
  <si>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</si>
  <si>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</si>
  <si>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</si>
  <si>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2011-2016</t>
  </si>
  <si>
    <r>
      <t xml:space="preserve">Monto
</t>
    </r>
    <r>
      <rPr>
        <b/>
        <sz val="8"/>
        <color indexed="8"/>
        <rFont val="Soberana Sans"/>
        <family val="3"/>
      </rPr>
      <t>(Millones de pesos)</t>
    </r>
  </si>
  <si>
    <t>Derechos mineros</t>
  </si>
  <si>
    <t>Recaudación Derechos a la Minería</t>
  </si>
  <si>
    <t>Minería (Arts. 262 al 275 de la LFD)</t>
  </si>
  <si>
    <t>Concesiones y asignaciones mineras (Arts. 263 al 267 de la LFD)</t>
  </si>
  <si>
    <t>Derecho especial sobre minería (Art. 268 de la LFD)</t>
  </si>
  <si>
    <t>Derecho adicional sobre minería (Art. 269 de la LFD)</t>
  </si>
  <si>
    <t>Neta</t>
  </si>
  <si>
    <t>Derecho extraordinario sobre minería (Art. 270 de la LFD)</t>
  </si>
  <si>
    <t>Debido a la nueva mecánica para calcular los Ingresos Tributarios administrados por el SAT a partir del 4o trimestre de 2015, se adecuaron los resultados de años anteriores, por lo que no son comparables con publicaciones previas.</t>
  </si>
  <si>
    <t>Abr</t>
  </si>
  <si>
    <t>May</t>
  </si>
  <si>
    <t>Jun</t>
  </si>
  <si>
    <t>1/ El porcentaje de cumplimiento y el valor observado puede no coincidir debido a redondeo.</t>
  </si>
  <si>
    <t>2/ Considera cifras de las Administraciones Generales de: Auditoría Fiscal Federal (AGAFF), Auditoría de Comercio Exterior (AGACE) y Grandes Contribuyentes (AGGC).</t>
  </si>
  <si>
    <t>3/ Contribuyentes fiscalizados son todos aquellos que fueron sujetos a revisión con motivo de las facultades de comprobación de las áreas fiscalizadoras del SAT en 2015.</t>
  </si>
  <si>
    <t>Ingresos tributarios de los nuevos contribuyentes</t>
  </si>
  <si>
    <t>Recepción de Declaraciones Anuales</t>
  </si>
  <si>
    <t>Juicios ganados por el SAT a otros contribuyentes en sentencias definitivas  6/</t>
  </si>
  <si>
    <t>A partir de 2015 el ISR considera datos de ISR de contratistas y asignatarios.</t>
  </si>
  <si>
    <t>Enero-septiembre</t>
  </si>
  <si>
    <t>Acumulado al mes de septiembre de cada año</t>
  </si>
  <si>
    <t>Acumulado al mes de diciembre de cada año</t>
  </si>
  <si>
    <t>* Nota: Los datos en 2011, son acumulados desde 2005.</t>
  </si>
  <si>
    <t>Facturas*</t>
  </si>
  <si>
    <t>Número de contribuyentes con firma electrónica</t>
  </si>
  <si>
    <t>Firma Electrónica</t>
  </si>
  <si>
    <t>Certificados emitidos</t>
  </si>
  <si>
    <t>Enero-septiembre 2015-2016</t>
  </si>
  <si>
    <t>Devouciones totales</t>
  </si>
  <si>
    <t>No tributarios</t>
  </si>
  <si>
    <t>Número de operaciones</t>
  </si>
  <si>
    <t>Enero-septiembre, 2016</t>
  </si>
  <si>
    <t>1/ Estimación realizada con base en: 
a) Reducción del ISR contemplado en el artículo 111 de la Ley del Impuesto sobre la Renta.
b) "Decreto que compila diversos beneficios fiscales y establece medidas de simplificación administrativa", publicado en el Diario Oficial de la Federación el 26 de diciembre de 2013, a través del cual se otorga a los contribuyentes que tributan en el Régimen de Incorporación Fiscal, un estímulo fiscal consistente en una cantidad equivalente al 100% del Impuesto al Valor Agregado y del Impuesto Especial sobre Producción y Servicios, que deba trasladarse en la enajenación de bienes o prestación de servicios, que se efectúen con el público en general. 
c) "Decreto por el que se otorgan beneficios fiscales a quienes tributen en el Régimen de Incorporación Fiscal", publicado en el Diario Oficial de la Federación el 10 de septiembre de 2014, a través del cual se otorga a los contribuyentes que tributan en el Régimen de Incorporación Fiscal, estímulos fiscales en materia del Impuesto al Valor Agregado y del Impuesto Especial sobre Producción y Servicios. 
d) “Decreto por el que se amplían los beneficios fiscales a los contribuyentes del Régimen de Incorporación Fiscal” publicado en el Diario Oficial de la Federación el 11 de marzo de 2015, a través del cual amplía la aplicación de la reducción del 100% del ISR, IVA y IEPS.
Fuente: SAT</t>
  </si>
  <si>
    <t>Declaraciones anuales enero-septiembre</t>
  </si>
  <si>
    <t>Operaciones de comercio exterior enero-septiembre</t>
  </si>
  <si>
    <t>Recaudación derivada de operaciones de comercio exterior
enero-septiembre</t>
  </si>
  <si>
    <t>enero-septiembre</t>
  </si>
  <si>
    <t>Enero - septiembre</t>
  </si>
  <si>
    <t>Jul</t>
  </si>
  <si>
    <t>Ago</t>
  </si>
  <si>
    <t>Sep</t>
  </si>
  <si>
    <t>Cartera de Créditos</t>
  </si>
  <si>
    <t>Importe mensual recuperado</t>
  </si>
  <si>
    <t>Promedio Enero-septiembre</t>
  </si>
  <si>
    <t>2016*</t>
  </si>
  <si>
    <t>* Calificación promedio Enero-septiembre</t>
  </si>
  <si>
    <t>Enero- septiembre</t>
  </si>
  <si>
    <t>* Solicitudes recibidas del periodo Enero-septiembre</t>
  </si>
  <si>
    <t>Enero - septiembre 2015</t>
  </si>
  <si>
    <t>Enero - septiembre 2016</t>
  </si>
  <si>
    <t>Septiembre 2015-2016</t>
  </si>
  <si>
    <t>Septiembre</t>
  </si>
  <si>
    <t>Enero -septiembre 2016</t>
  </si>
  <si>
    <t>Recursos aplicados
Enero -septiembre
 2016</t>
  </si>
  <si>
    <t>Septiembre 2015 -2016</t>
  </si>
  <si>
    <t>Sep 16 vs Sep 15</t>
  </si>
  <si>
    <t>Saldo final al 30 de septiembre de 2016 vs obligaciones contractuales es de 0.67</t>
  </si>
  <si>
    <t>Saldo final al 30 de septiembre 2016 vs obligaciones contractuales es de 3.40</t>
  </si>
  <si>
    <t>Al tercer trimestre</t>
  </si>
  <si>
    <t>Recaudación secundaria por actos de fiscalización a contribuyentes relacionados con la exploración y extracción de hidrocarburos</t>
  </si>
  <si>
    <t>Indicador de honestidad por experiencia en servicios</t>
  </si>
  <si>
    <t>Promedio de recaudación por acto de fiscalización de metodos profundos concluidos por autocorrección a grandes contribuyentes  4/</t>
  </si>
  <si>
    <t>Promedio de recaudación por acto de fiscalización de métodos sustantivos concluidos por autocorrección a otros contribuyentes  2/ 4/</t>
  </si>
  <si>
    <t>Promedio de recaudación secundaria por acto de fiscalización de métodos sustantivos a contribuyentes de comercio exterior  4/</t>
  </si>
  <si>
    <t>Promedio de recaudación secundaria por acto de fiscalización a contribuyentes relacionados con la exploración y extracción de hidrocarburos 5/</t>
  </si>
  <si>
    <t>Percepción de la facilidad de los principales trámites y servicios en el SAT</t>
  </si>
  <si>
    <t>Percepción de la facilidad de los principales trámites y servicios de comercio exterior a través de las aduanas del país</t>
  </si>
  <si>
    <t>Recaudación por empleado</t>
  </si>
  <si>
    <r>
      <t>1/</t>
    </r>
    <r>
      <rPr>
        <sz val="10"/>
        <rFont val="Soberana Sans"/>
        <family val="3"/>
      </rPr>
      <t xml:space="preserve"> El porcentaje de cumplimiento puede no coincidir debido a redondeo.</t>
    </r>
  </si>
  <si>
    <r>
      <t>2/</t>
    </r>
    <r>
      <rPr>
        <sz val="10"/>
        <rFont val="Soberana Sans"/>
        <family val="3"/>
      </rPr>
      <t xml:space="preserve"> No incluye cifras reportadas por la Administración General de Grandes Contribuyentes y considera sólo datos de las administraciones desconcentradas de la AGAFF.</t>
    </r>
  </si>
  <si>
    <r>
      <t>3/</t>
    </r>
    <r>
      <rPr>
        <sz val="10"/>
        <rFont val="Soberana Sans"/>
        <family val="3"/>
      </rPr>
      <t xml:space="preserve"> Debido a que no se reportó meta para este año, la estimación considera el avance observado del año anterior.</t>
    </r>
  </si>
  <si>
    <r>
      <t xml:space="preserve">4/ </t>
    </r>
    <r>
      <rPr>
        <sz val="10"/>
        <rFont val="Soberana Sans"/>
        <family val="3"/>
      </rPr>
      <t>A partir de 2016 cambia la metodología para el cálculo del indicador a fin de focalizar la medición en los actos de fiscalización profundos o sustantivos con autocorrección.</t>
    </r>
  </si>
  <si>
    <r>
      <t xml:space="preserve">5/ </t>
    </r>
    <r>
      <rPr>
        <sz val="10"/>
        <rFont val="Soberana Sans"/>
        <family val="3"/>
      </rPr>
      <t>A partir de septiembre de 2016 cambia la metodología para el cálculo del indicador a fin de focalizar la medición en los actos de fiscalización terminados con autocorrección.</t>
    </r>
  </si>
  <si>
    <r>
      <t xml:space="preserve">6/ </t>
    </r>
    <r>
      <rPr>
        <sz val="10"/>
        <rFont val="Soberana Sans"/>
        <family val="3"/>
      </rPr>
      <t>Primera y segunda instancias; no incluye grandes contribuyentes.</t>
    </r>
  </si>
  <si>
    <t>Enero-septiembre 2016</t>
  </si>
  <si>
    <t>Enero - septiembre de 2016</t>
  </si>
  <si>
    <t>Tercer trimestre 2016</t>
  </si>
  <si>
    <t>Recaudación observada (Enero-septiembre)</t>
  </si>
  <si>
    <t>Programa de la recaudación (Enero-septiembre)</t>
  </si>
  <si>
    <t>Tenencia</t>
  </si>
  <si>
    <t>Rendimientos petroleros</t>
  </si>
  <si>
    <t>Ingresos Tributarios Netos Administrados por el SAT (Histórico Anual)</t>
  </si>
  <si>
    <t>Programa de la recaudación (Histórico Anual)</t>
  </si>
  <si>
    <t>Recaudación observada (Histórico Anual)</t>
  </si>
  <si>
    <t>Ingresos Tributarios Netos Administrados por el SAT (Ene-sep)</t>
  </si>
  <si>
    <t>* Nota: Debido a la nueva mecánica de cálculo de los ITNASAT a partir del 4o trimestre de 2015, se adecuaron los resultados de años anteriores, por lo que no son comparables con publicaciones previas.</t>
  </si>
  <si>
    <t>ITNASAT *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</si>
</sst>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a_-;\-* #,##0.00\ _p_t_a_-;_-* &quot;-&quot;??\ _p_t_a_-;_-@_-"/>
    <numFmt numFmtId="165" formatCode="#,##0.0"/>
    <numFmt numFmtId="166" formatCode="0.0%"/>
    <numFmt numFmtId="167" formatCode="_-[$€-2]* #,##0.00_-;\-[$€-2]* #,##0.00_-;_-[$€-2]* &quot;-&quot;??_-"/>
    <numFmt numFmtId="168" formatCode="_-* #,##0\ _$_-;\-* #,##0\ _$_-;_-* &quot;-&quot;\ _$_-;_-@_-"/>
    <numFmt numFmtId="169" formatCode="_-* #,##0\ _$_-;\-* #,##0\ _$_-;_-* &quot;-&quot;??\ _$_-;_-@_-"/>
    <numFmt numFmtId="170" formatCode="_(* #,##0.00_);_(* \(#,##0.00\);_(* &quot;-&quot;??_);_(@_)"/>
    <numFmt numFmtId="171" formatCode="_-* #,##0.00\ _€_-;\-* #,##0.00\ _€_-;_-* &quot;-&quot;??\ _€_-;_-@_-"/>
    <numFmt numFmtId="172" formatCode="_-* #,##0.00\ _$_-;\-* #,##0.00\ _$_-;_-* &quot;-&quot;??\ _$_-;_-@_-"/>
    <numFmt numFmtId="173" formatCode="General_)"/>
    <numFmt numFmtId="174" formatCode="0.0"/>
    <numFmt numFmtId="175" formatCode="#,##0;[Red]#,##0"/>
    <numFmt numFmtId="176" formatCode="0.0;[Red]0.0"/>
    <numFmt numFmtId="177" formatCode="#,##0.00;[Red]#,##0.00"/>
    <numFmt numFmtId="178" formatCode="0.000"/>
    <numFmt numFmtId="179" formatCode="_-* #,##0_-;\-* #,##0_-;_-* &quot;-&quot;??_-;_-@_-"/>
    <numFmt numFmtId="180" formatCode="_-* #,##0.000_-;\-* #,##0.000_-;_-* &quot;-&quot;??_-;_-@_-"/>
    <numFmt numFmtId="181" formatCode="&quot;$&quot;#,##0"/>
    <numFmt numFmtId="182" formatCode="_-* #,##0.0_-;\-* #,##0.0_-;_-* &quot;-&quot;??_-;_-@_-"/>
    <numFmt numFmtId="183" formatCode="#,##0.000"/>
    <numFmt numFmtId="184" formatCode="_-[$€]* #,##0.00_-;\-[$€]* #,##0.00_-;_-[$€]* &quot;-&quot;??_-;_-@_-"/>
    <numFmt numFmtId="185" formatCode="_(* #,##0_);_(* \(#,##0\);_(* &quot;-&quot;??_);_(@_)"/>
    <numFmt numFmtId="186" formatCode="0.00000000"/>
    <numFmt numFmtId="187" formatCode="0.00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0.0000000"/>
    <numFmt numFmtId="196" formatCode="0.000000"/>
    <numFmt numFmtId="197" formatCode="#,##0.0,,"/>
  </numFmts>
  <fonts count="12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sz val="8"/>
      <name val="Century Gothic"/>
      <family val="2"/>
    </font>
    <font>
      <b/>
      <sz val="12"/>
      <name val="Century Gothic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10"/>
      <name val="Courier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b/>
      <sz val="10"/>
      <name val="Soberana Sans"/>
      <family val="3"/>
    </font>
    <font>
      <u val="single"/>
      <sz val="12"/>
      <name val="Soberana Sans"/>
      <family val="3"/>
    </font>
    <font>
      <b/>
      <sz val="9"/>
      <name val="Soberana Sans"/>
      <family val="3"/>
    </font>
    <font>
      <b/>
      <vertAlign val="subscript"/>
      <sz val="9"/>
      <name val="Soberana Sans"/>
      <family val="3"/>
    </font>
    <font>
      <sz val="9"/>
      <name val="Soberana Sans"/>
      <family val="3"/>
    </font>
    <font>
      <vertAlign val="subscript"/>
      <sz val="9"/>
      <name val="Soberana Sans"/>
      <family val="3"/>
    </font>
    <font>
      <sz val="11"/>
      <name val="Soberana Sans"/>
      <family val="3"/>
    </font>
    <font>
      <b/>
      <sz val="11"/>
      <name val="Soberana Sans"/>
      <family val="3"/>
    </font>
    <font>
      <sz val="9"/>
      <name val="Calibri"/>
      <family val="2"/>
    </font>
    <font>
      <sz val="12"/>
      <name val="Soberana Sans"/>
      <family val="3"/>
    </font>
    <font>
      <sz val="8"/>
      <name val="Soberana Sans"/>
      <family val="3"/>
    </font>
    <font>
      <u val="single"/>
      <sz val="10"/>
      <name val="Soberana Sans"/>
      <family val="3"/>
    </font>
    <font>
      <u val="single"/>
      <sz val="9"/>
      <name val="Century Gothic"/>
      <family val="2"/>
    </font>
    <font>
      <b/>
      <sz val="10"/>
      <name val="Arial"/>
      <family val="2"/>
    </font>
    <font>
      <sz val="18"/>
      <name val="Soberana Sans"/>
      <family val="3"/>
    </font>
    <font>
      <sz val="15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95"/>
      <color indexed="12"/>
      <name val="Calibri"/>
      <family val="2"/>
    </font>
    <font>
      <u val="single"/>
      <sz val="8.8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8"/>
      <name val="Constantia"/>
      <family val="2"/>
    </font>
    <font>
      <sz val="11"/>
      <color indexed="60"/>
      <name val="Calibri"/>
      <family val="2"/>
    </font>
    <font>
      <sz val="10"/>
      <color indexed="8"/>
      <name val="Constantia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7"/>
      <name val="Calibri"/>
      <family val="2"/>
    </font>
    <font>
      <b/>
      <sz val="10"/>
      <color indexed="8"/>
      <name val="Soberana Sans"/>
      <family val="3"/>
    </font>
    <font>
      <sz val="10"/>
      <color indexed="63"/>
      <name val="Soberana Sans"/>
      <family val="3"/>
    </font>
    <font>
      <b/>
      <sz val="10"/>
      <color indexed="63"/>
      <name val="Soberana Sans"/>
      <family val="3"/>
    </font>
    <font>
      <sz val="11"/>
      <color indexed="8"/>
      <name val="Soberana Sans"/>
      <family val="3"/>
    </font>
    <font>
      <sz val="7"/>
      <color indexed="8"/>
      <name val="Webdings"/>
      <family val="1"/>
    </font>
    <font>
      <u val="single"/>
      <sz val="7"/>
      <color indexed="12"/>
      <name val="Soberana Sans"/>
      <family val="3"/>
    </font>
    <font>
      <sz val="9"/>
      <color indexed="8"/>
      <name val="Soberana Sans"/>
      <family val="3"/>
    </font>
    <font>
      <sz val="10"/>
      <color indexed="9"/>
      <name val="Soberana Sans"/>
      <family val="3"/>
    </font>
    <font>
      <b/>
      <sz val="10"/>
      <color indexed="9"/>
      <name val="Soberana Sans"/>
      <family val="3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Soberana Sans"/>
      <family val="3"/>
    </font>
    <font>
      <sz val="10"/>
      <color indexed="10"/>
      <name val="Arial"/>
      <family val="2"/>
    </font>
    <font>
      <sz val="10"/>
      <color indexed="10"/>
      <name val="Soberana Sans"/>
      <family val="3"/>
    </font>
    <font>
      <b/>
      <sz val="9"/>
      <color indexed="63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95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8.8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theme="1"/>
      <name val="Constant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0"/>
      <color theme="1"/>
      <name val="Constantia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Soberana Sans"/>
      <family val="3"/>
    </font>
    <font>
      <b/>
      <sz val="10"/>
      <color theme="1"/>
      <name val="Soberana Sans"/>
      <family val="3"/>
    </font>
    <font>
      <sz val="10"/>
      <color theme="1" tint="0.34999001026153564"/>
      <name val="Soberana Sans"/>
      <family val="3"/>
    </font>
    <font>
      <b/>
      <sz val="10"/>
      <color theme="1" tint="0.34999001026153564"/>
      <name val="Soberana Sans"/>
      <family val="3"/>
    </font>
    <font>
      <sz val="11"/>
      <color theme="1"/>
      <name val="Soberana Sans"/>
      <family val="3"/>
    </font>
    <font>
      <sz val="7"/>
      <color theme="1"/>
      <name val="Webdings"/>
      <family val="1"/>
    </font>
    <font>
      <sz val="7"/>
      <color theme="1"/>
      <name val="Soberana Sans"/>
      <family val="3"/>
    </font>
    <font>
      <u val="single"/>
      <sz val="7"/>
      <color theme="10"/>
      <name val="Soberana Sans"/>
      <family val="3"/>
    </font>
    <font>
      <sz val="10"/>
      <color rgb="FF000000"/>
      <name val="Soberana Sans"/>
      <family val="3"/>
    </font>
    <font>
      <b/>
      <sz val="10"/>
      <color rgb="FF000000"/>
      <name val="Soberana Sans"/>
      <family val="3"/>
    </font>
    <font>
      <sz val="9"/>
      <color theme="1"/>
      <name val="Soberana Sans"/>
      <family val="3"/>
    </font>
    <font>
      <sz val="10"/>
      <color theme="0"/>
      <name val="Soberana Sans"/>
      <family val="3"/>
    </font>
    <font>
      <b/>
      <sz val="10"/>
      <color theme="0"/>
      <name val="Soberana Sans"/>
      <family val="3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Soberana Sans"/>
      <family val="3"/>
    </font>
    <font>
      <sz val="10"/>
      <color rgb="FFFF0000"/>
      <name val="Arial"/>
      <family val="2"/>
    </font>
    <font>
      <sz val="10"/>
      <color rgb="FFFF0000"/>
      <name val="Soberana Sans"/>
      <family val="3"/>
    </font>
    <font>
      <sz val="9"/>
      <color rgb="FF000000"/>
      <name val="Soberana Sans"/>
      <family val="3"/>
    </font>
    <font>
      <b/>
      <sz val="9"/>
      <color theme="1" tint="0.34999001026153564"/>
      <name val="Century Gothic"/>
      <family val="2"/>
    </font>
    <font>
      <b/>
      <sz val="7"/>
      <color rgb="FF00000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8E4B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8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0" fillId="0" borderId="0">
      <alignment/>
      <protection/>
    </xf>
    <xf numFmtId="0" fontId="2" fillId="0" borderId="0">
      <alignment/>
      <protection/>
    </xf>
    <xf numFmtId="173" fontId="1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0" fillId="29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167" fontId="2" fillId="0" borderId="0">
      <alignment/>
      <protection/>
    </xf>
    <xf numFmtId="0" fontId="2" fillId="0" borderId="0">
      <alignment/>
      <protection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8" fillId="31" borderId="0" applyNumberFormat="0" applyBorder="0" applyAlignment="0" applyProtection="0"/>
    <xf numFmtId="0" fontId="2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9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9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9" fillId="0" borderId="0">
      <alignment/>
      <protection/>
    </xf>
    <xf numFmtId="167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32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1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3" fillId="21" borderId="5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79" fillId="0" borderId="8" applyNumberFormat="0" applyFill="0" applyAlignment="0" applyProtection="0"/>
    <xf numFmtId="0" fontId="99" fillId="0" borderId="9" applyNumberFormat="0" applyFill="0" applyAlignment="0" applyProtection="0"/>
  </cellStyleXfs>
  <cellXfs count="434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00" fillId="0" borderId="0" xfId="0" applyFont="1" applyAlignment="1">
      <alignment vertical="center"/>
    </xf>
    <xf numFmtId="0" fontId="100" fillId="0" borderId="0" xfId="0" applyFont="1" applyFill="1" applyAlignment="1">
      <alignment vertical="center"/>
    </xf>
    <xf numFmtId="0" fontId="10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438" applyFont="1" applyFill="1" applyBorder="1" applyAlignment="1">
      <alignment horizontal="center" vertical="center" wrapText="1"/>
      <protection/>
    </xf>
    <xf numFmtId="0" fontId="12" fillId="33" borderId="0" xfId="438" applyNumberFormat="1" applyFont="1" applyFill="1" applyBorder="1" applyAlignment="1">
      <alignment horizontal="center" vertical="center" wrapText="1"/>
      <protection/>
    </xf>
    <xf numFmtId="0" fontId="12" fillId="33" borderId="0" xfId="750" applyNumberFormat="1" applyFont="1" applyFill="1" applyBorder="1" applyAlignment="1">
      <alignment horizontal="center" vertical="center" wrapText="1"/>
    </xf>
    <xf numFmtId="166" fontId="13" fillId="33" borderId="0" xfId="750" applyNumberFormat="1" applyFont="1" applyFill="1" applyBorder="1" applyAlignment="1">
      <alignment horizontal="right" vertical="center" wrapText="1"/>
    </xf>
    <xf numFmtId="0" fontId="14" fillId="33" borderId="0" xfId="118" applyFont="1" applyFill="1" applyBorder="1" applyAlignment="1" applyProtection="1">
      <alignment vertical="center"/>
      <protection/>
    </xf>
    <xf numFmtId="0" fontId="12" fillId="33" borderId="0" xfId="438" applyFont="1" applyFill="1" applyBorder="1" applyAlignment="1">
      <alignment vertical="center"/>
      <protection/>
    </xf>
    <xf numFmtId="0" fontId="12" fillId="33" borderId="0" xfId="438" applyFont="1" applyFill="1">
      <alignment/>
      <protection/>
    </xf>
    <xf numFmtId="0" fontId="12" fillId="33" borderId="0" xfId="383" applyFont="1" applyFill="1" applyBorder="1" applyAlignment="1">
      <alignment horizontal="left" vertical="center"/>
      <protection/>
    </xf>
    <xf numFmtId="0" fontId="12" fillId="33" borderId="0" xfId="383" applyFont="1" applyFill="1" applyBorder="1" applyAlignment="1">
      <alignment horizontal="center" vertical="center"/>
      <protection/>
    </xf>
    <xf numFmtId="0" fontId="12" fillId="33" borderId="0" xfId="383" applyFont="1" applyFill="1" applyBorder="1">
      <alignment/>
      <protection/>
    </xf>
    <xf numFmtId="0" fontId="12" fillId="33" borderId="0" xfId="383" applyFont="1" applyFill="1" applyAlignment="1">
      <alignment horizontal="centerContinuous" vertical="center"/>
      <protection/>
    </xf>
    <xf numFmtId="43" fontId="12" fillId="33" borderId="0" xfId="334" applyFont="1" applyFill="1" applyBorder="1" applyAlignment="1">
      <alignment/>
    </xf>
    <xf numFmtId="9" fontId="13" fillId="33" borderId="0" xfId="770" applyFont="1" applyFill="1" applyBorder="1" applyAlignment="1">
      <alignment/>
    </xf>
    <xf numFmtId="0" fontId="13" fillId="33" borderId="0" xfId="383" applyFont="1" applyFill="1" applyBorder="1">
      <alignment/>
      <protection/>
    </xf>
    <xf numFmtId="3" fontId="12" fillId="33" borderId="0" xfId="383" applyNumberFormat="1" applyFont="1" applyFill="1" applyBorder="1">
      <alignment/>
      <protection/>
    </xf>
    <xf numFmtId="0" fontId="13" fillId="33" borderId="0" xfId="383" applyFont="1" applyFill="1" applyBorder="1" applyAlignment="1">
      <alignment horizontal="left" vertical="center" wrapText="1"/>
      <protection/>
    </xf>
    <xf numFmtId="0" fontId="12" fillId="33" borderId="0" xfId="383" applyFont="1" applyFill="1" applyAlignment="1">
      <alignment horizontal="center"/>
      <protection/>
    </xf>
    <xf numFmtId="0" fontId="12" fillId="33" borderId="0" xfId="383" applyFont="1" applyFill="1" applyAlignment="1">
      <alignment horizontal="center" vertical="center"/>
      <protection/>
    </xf>
    <xf numFmtId="0" fontId="12" fillId="33" borderId="0" xfId="383" applyFont="1" applyFill="1">
      <alignment/>
      <protection/>
    </xf>
    <xf numFmtId="0" fontId="12" fillId="33" borderId="0" xfId="383" applyFont="1" applyFill="1" applyBorder="1" applyAlignment="1">
      <alignment vertical="center"/>
      <protection/>
    </xf>
    <xf numFmtId="0" fontId="12" fillId="33" borderId="0" xfId="383" applyFont="1" applyFill="1" applyBorder="1" applyAlignment="1">
      <alignment horizontal="centerContinuous" vertical="center"/>
      <protection/>
    </xf>
    <xf numFmtId="0" fontId="15" fillId="34" borderId="0" xfId="438" applyFont="1" applyFill="1" applyBorder="1" applyAlignment="1">
      <alignment horizontal="center" vertical="center" wrapText="1"/>
      <protection/>
    </xf>
    <xf numFmtId="9" fontId="12" fillId="33" borderId="0" xfId="770" applyFont="1" applyFill="1" applyBorder="1" applyAlignment="1">
      <alignment horizontal="center" vertical="center"/>
    </xf>
    <xf numFmtId="0" fontId="17" fillId="33" borderId="0" xfId="438" applyFont="1" applyFill="1" applyBorder="1" applyAlignment="1">
      <alignment horizontal="center" vertical="center" wrapText="1"/>
      <protection/>
    </xf>
    <xf numFmtId="3" fontId="17" fillId="33" borderId="0" xfId="438" applyNumberFormat="1" applyFont="1" applyFill="1" applyBorder="1" applyAlignment="1">
      <alignment horizontal="center" vertical="center" wrapText="1"/>
      <protection/>
    </xf>
    <xf numFmtId="4" fontId="17" fillId="33" borderId="0" xfId="438" applyNumberFormat="1" applyFont="1" applyFill="1" applyBorder="1" applyAlignment="1">
      <alignment horizontal="center" vertical="center" wrapText="1"/>
      <protection/>
    </xf>
    <xf numFmtId="165" fontId="17" fillId="33" borderId="0" xfId="438" applyNumberFormat="1" applyFont="1" applyFill="1" applyBorder="1" applyAlignment="1">
      <alignment horizontal="center" vertical="center" wrapText="1"/>
      <protection/>
    </xf>
    <xf numFmtId="165" fontId="12" fillId="33" borderId="0" xfId="345" applyNumberFormat="1" applyFont="1" applyFill="1" applyBorder="1" applyAlignment="1">
      <alignment horizontal="right" vertical="center" wrapText="1"/>
    </xf>
    <xf numFmtId="43" fontId="12" fillId="33" borderId="0" xfId="334" applyFont="1" applyFill="1" applyBorder="1" applyAlignment="1">
      <alignment horizontal="center" vertical="center"/>
    </xf>
    <xf numFmtId="3" fontId="12" fillId="33" borderId="0" xfId="383" applyNumberFormat="1" applyFont="1" applyFill="1" applyBorder="1" applyAlignment="1">
      <alignment horizontal="center" vertical="center"/>
      <protection/>
    </xf>
    <xf numFmtId="165" fontId="12" fillId="33" borderId="0" xfId="383" applyNumberFormat="1" applyFont="1" applyFill="1" applyBorder="1" applyAlignment="1">
      <alignment vertical="center"/>
      <protection/>
    </xf>
    <xf numFmtId="0" fontId="17" fillId="33" borderId="0" xfId="0" applyFont="1" applyFill="1" applyAlignment="1">
      <alignment/>
    </xf>
    <xf numFmtId="177" fontId="17" fillId="33" borderId="0" xfId="438" applyNumberFormat="1" applyFont="1" applyFill="1" applyBorder="1" applyAlignment="1">
      <alignment horizontal="center" vertical="center" wrapText="1"/>
      <protection/>
    </xf>
    <xf numFmtId="167" fontId="19" fillId="0" borderId="0" xfId="558" applyFont="1" applyAlignment="1">
      <alignment vertical="center"/>
      <protection/>
    </xf>
    <xf numFmtId="1" fontId="12" fillId="0" borderId="0" xfId="558" applyNumberFormat="1" applyFont="1" applyFill="1" applyBorder="1" applyAlignment="1">
      <alignment horizontal="center" vertical="center" wrapText="1"/>
      <protection/>
    </xf>
    <xf numFmtId="167" fontId="20" fillId="0" borderId="0" xfId="558" applyFont="1" applyAlignment="1">
      <alignment vertical="center"/>
      <protection/>
    </xf>
    <xf numFmtId="179" fontId="19" fillId="0" borderId="0" xfId="130" applyNumberFormat="1" applyFont="1" applyAlignment="1">
      <alignment vertical="center"/>
    </xf>
    <xf numFmtId="1" fontId="19" fillId="0" borderId="0" xfId="130" applyNumberFormat="1" applyFont="1" applyAlignment="1">
      <alignment horizontal="center" vertical="center"/>
    </xf>
    <xf numFmtId="179" fontId="20" fillId="0" borderId="0" xfId="130" applyNumberFormat="1" applyFont="1" applyAlignment="1">
      <alignment vertical="center"/>
    </xf>
    <xf numFmtId="0" fontId="101" fillId="0" borderId="0" xfId="347" applyFont="1">
      <alignment/>
      <protection/>
    </xf>
    <xf numFmtId="0" fontId="102" fillId="10" borderId="0" xfId="347" applyFont="1" applyFill="1" applyAlignment="1">
      <alignment horizontal="center" vertical="center" wrapText="1"/>
      <protection/>
    </xf>
    <xf numFmtId="0" fontId="12" fillId="0" borderId="0" xfId="347" applyFont="1" applyAlignment="1" applyProtection="1">
      <alignment vertical="center"/>
      <protection locked="0"/>
    </xf>
    <xf numFmtId="0" fontId="22" fillId="0" borderId="0" xfId="347" applyFont="1" applyAlignment="1" applyProtection="1">
      <alignment vertical="center"/>
      <protection locked="0"/>
    </xf>
    <xf numFmtId="0" fontId="102" fillId="10" borderId="0" xfId="0" applyFont="1" applyFill="1" applyAlignment="1">
      <alignment horizontal="center" vertical="center" wrapText="1"/>
    </xf>
    <xf numFmtId="167" fontId="13" fillId="10" borderId="0" xfId="607" applyFont="1" applyFill="1" applyAlignment="1">
      <alignment horizontal="center" vertical="center" wrapText="1"/>
      <protection/>
    </xf>
    <xf numFmtId="165" fontId="23" fillId="0" borderId="0" xfId="558" applyNumberFormat="1" applyFont="1" applyFill="1" applyBorder="1" applyAlignment="1">
      <alignment horizontal="right" vertical="center" wrapText="1"/>
      <protection/>
    </xf>
    <xf numFmtId="1" fontId="12" fillId="0" borderId="0" xfId="558" applyNumberFormat="1" applyFont="1" applyFill="1" applyBorder="1" applyAlignment="1">
      <alignment horizontal="right" vertical="center" wrapText="1" indent="1"/>
      <protection/>
    </xf>
    <xf numFmtId="165" fontId="23" fillId="0" borderId="0" xfId="558" applyNumberFormat="1" applyFont="1" applyFill="1" applyBorder="1" applyAlignment="1">
      <alignment horizontal="left" vertical="top"/>
      <protection/>
    </xf>
    <xf numFmtId="0" fontId="17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Alignment="1">
      <alignment/>
    </xf>
    <xf numFmtId="0" fontId="17" fillId="33" borderId="0" xfId="438" applyNumberFormat="1" applyFont="1" applyFill="1" applyBorder="1" applyAlignment="1">
      <alignment horizontal="center" vertical="center" wrapText="1"/>
      <protection/>
    </xf>
    <xf numFmtId="3" fontId="17" fillId="33" borderId="0" xfId="750" applyNumberFormat="1" applyFont="1" applyFill="1" applyBorder="1" applyAlignment="1">
      <alignment horizontal="center" vertical="center" wrapText="1"/>
    </xf>
    <xf numFmtId="166" fontId="15" fillId="33" borderId="0" xfId="750" applyNumberFormat="1" applyFont="1" applyFill="1" applyBorder="1" applyAlignment="1">
      <alignment horizontal="right" vertical="center" wrapText="1"/>
    </xf>
    <xf numFmtId="0" fontId="19" fillId="33" borderId="0" xfId="0" applyFont="1" applyFill="1" applyBorder="1" applyAlignment="1">
      <alignment/>
    </xf>
    <xf numFmtId="175" fontId="19" fillId="33" borderId="0" xfId="0" applyNumberFormat="1" applyFont="1" applyFill="1" applyAlignment="1">
      <alignment/>
    </xf>
    <xf numFmtId="0" fontId="13" fillId="10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19" fillId="33" borderId="0" xfId="0" applyFont="1" applyFill="1" applyAlignment="1">
      <alignment vertical="center"/>
    </xf>
    <xf numFmtId="0" fontId="13" fillId="1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2" fontId="17" fillId="33" borderId="0" xfId="438" applyNumberFormat="1" applyFont="1" applyFill="1" applyBorder="1" applyAlignment="1">
      <alignment horizontal="center" vertical="center" wrapText="1"/>
      <protection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2" fillId="0" borderId="0" xfId="347" applyFont="1" applyAlignment="1">
      <alignment vertical="center"/>
      <protection/>
    </xf>
    <xf numFmtId="0" fontId="12" fillId="0" borderId="0" xfId="347" applyFont="1" applyAlignment="1">
      <alignment horizontal="center" vertical="center"/>
      <protection/>
    </xf>
    <xf numFmtId="43" fontId="12" fillId="0" borderId="0" xfId="142" applyFont="1" applyAlignment="1">
      <alignment vertical="center"/>
    </xf>
    <xf numFmtId="2" fontId="12" fillId="0" borderId="0" xfId="347" applyNumberFormat="1" applyFont="1" applyAlignment="1">
      <alignment horizontal="center" vertical="center"/>
      <protection/>
    </xf>
    <xf numFmtId="0" fontId="103" fillId="0" borderId="0" xfId="438" applyFont="1" applyFill="1" applyBorder="1" applyAlignment="1">
      <alignment horizontal="center" vertical="center" wrapText="1"/>
      <protection/>
    </xf>
    <xf numFmtId="3" fontId="104" fillId="0" borderId="0" xfId="438" applyNumberFormat="1" applyFont="1" applyFill="1" applyBorder="1" applyAlignment="1">
      <alignment horizontal="center" vertical="center" wrapText="1"/>
      <protection/>
    </xf>
    <xf numFmtId="182" fontId="12" fillId="0" borderId="0" xfId="142" applyNumberFormat="1" applyFont="1" applyAlignment="1">
      <alignment vertical="center"/>
    </xf>
    <xf numFmtId="0" fontId="13" fillId="10" borderId="0" xfId="347" applyFont="1" applyFill="1" applyAlignment="1">
      <alignment horizontal="center" vertical="center"/>
      <protection/>
    </xf>
    <xf numFmtId="0" fontId="13" fillId="10" borderId="0" xfId="347" applyFont="1" applyFill="1" applyAlignment="1">
      <alignment horizontal="center" vertical="center" wrapText="1"/>
      <protection/>
    </xf>
    <xf numFmtId="0" fontId="12" fillId="10" borderId="0" xfId="347" applyFont="1" applyFill="1" applyAlignment="1">
      <alignment vertical="center"/>
      <protection/>
    </xf>
    <xf numFmtId="0" fontId="12" fillId="10" borderId="0" xfId="347" applyFont="1" applyFill="1" applyAlignment="1">
      <alignment horizontal="center" vertical="center"/>
      <protection/>
    </xf>
    <xf numFmtId="0" fontId="12" fillId="0" borderId="0" xfId="438" applyFont="1" applyFill="1" applyBorder="1" applyAlignment="1">
      <alignment horizontal="center" vertical="center" wrapText="1"/>
      <protection/>
    </xf>
    <xf numFmtId="165" fontId="12" fillId="0" borderId="0" xfId="438" applyNumberFormat="1" applyFont="1" applyFill="1" applyBorder="1" applyAlignment="1">
      <alignment horizontal="right" vertical="center" wrapText="1"/>
      <protection/>
    </xf>
    <xf numFmtId="3" fontId="13" fillId="0" borderId="0" xfId="438" applyNumberFormat="1" applyFont="1" applyFill="1" applyBorder="1" applyAlignment="1">
      <alignment horizontal="center" vertical="center" wrapText="1"/>
      <protection/>
    </xf>
    <xf numFmtId="0" fontId="13" fillId="0" borderId="0" xfId="438" applyFont="1" applyFill="1" applyBorder="1" applyAlignment="1">
      <alignment horizontal="center" vertical="center" wrapText="1"/>
      <protection/>
    </xf>
    <xf numFmtId="165" fontId="13" fillId="0" borderId="0" xfId="438" applyNumberFormat="1" applyFont="1" applyFill="1" applyBorder="1" applyAlignment="1">
      <alignment horizontal="right" vertical="center" wrapText="1"/>
      <protection/>
    </xf>
    <xf numFmtId="182" fontId="12" fillId="0" borderId="0" xfId="142" applyNumberFormat="1" applyFont="1" applyFill="1" applyAlignment="1">
      <alignment vertical="center"/>
    </xf>
    <xf numFmtId="174" fontId="12" fillId="0" borderId="0" xfId="347" applyNumberFormat="1" applyFont="1" applyAlignment="1">
      <alignment horizontal="center" vertical="center"/>
      <protection/>
    </xf>
    <xf numFmtId="0" fontId="12" fillId="0" borderId="0" xfId="694" applyFont="1" applyAlignment="1" applyProtection="1">
      <alignment vertical="center"/>
      <protection locked="0"/>
    </xf>
    <xf numFmtId="0" fontId="12" fillId="0" borderId="0" xfId="694" applyFont="1" applyFill="1" applyAlignment="1" applyProtection="1">
      <alignment vertical="center"/>
      <protection locked="0"/>
    </xf>
    <xf numFmtId="165" fontId="12" fillId="0" borderId="0" xfId="694" applyNumberFormat="1" applyFont="1" applyFill="1" applyBorder="1" applyAlignment="1" applyProtection="1">
      <alignment horizontal="right" vertical="center"/>
      <protection/>
    </xf>
    <xf numFmtId="0" fontId="12" fillId="0" borderId="0" xfId="694" applyFont="1" applyFill="1" applyBorder="1" applyAlignment="1" applyProtection="1">
      <alignment vertical="center"/>
      <protection locked="0"/>
    </xf>
    <xf numFmtId="165" fontId="12" fillId="0" borderId="0" xfId="694" applyNumberFormat="1" applyFont="1" applyFill="1" applyBorder="1" applyAlignment="1" applyProtection="1">
      <alignment vertical="center"/>
      <protection locked="0"/>
    </xf>
    <xf numFmtId="3" fontId="12" fillId="0" borderId="0" xfId="694" applyNumberFormat="1" applyFont="1" applyAlignment="1" applyProtection="1">
      <alignment vertical="center"/>
      <protection locked="0"/>
    </xf>
    <xf numFmtId="3" fontId="12" fillId="0" borderId="0" xfId="694" applyNumberFormat="1" applyFont="1" applyFill="1" applyAlignment="1" applyProtection="1">
      <alignment vertical="center"/>
      <protection locked="0"/>
    </xf>
    <xf numFmtId="0" fontId="13" fillId="0" borderId="0" xfId="694" applyFont="1" applyFill="1" applyAlignment="1">
      <alignment vertical="center" wrapText="1"/>
      <protection/>
    </xf>
    <xf numFmtId="0" fontId="13" fillId="0" borderId="0" xfId="694" applyFont="1" applyFill="1" applyAlignment="1">
      <alignment horizontal="center" vertical="center" wrapText="1"/>
      <protection/>
    </xf>
    <xf numFmtId="0" fontId="23" fillId="0" borderId="0" xfId="694" applyFont="1" applyFill="1" applyAlignment="1">
      <alignment horizontal="center" vertical="center" wrapText="1"/>
      <protection/>
    </xf>
    <xf numFmtId="0" fontId="25" fillId="0" borderId="0" xfId="347" applyFont="1" applyAlignment="1">
      <alignment vertical="center"/>
      <protection/>
    </xf>
    <xf numFmtId="0" fontId="25" fillId="0" borderId="0" xfId="694" applyFont="1" applyAlignment="1" applyProtection="1">
      <alignment vertical="center"/>
      <protection locked="0"/>
    </xf>
    <xf numFmtId="0" fontId="25" fillId="33" borderId="0" xfId="0" applyFont="1" applyFill="1" applyAlignment="1">
      <alignment/>
    </xf>
    <xf numFmtId="167" fontId="25" fillId="0" borderId="0" xfId="558" applyFont="1" applyAlignment="1">
      <alignment vertical="center"/>
      <protection/>
    </xf>
    <xf numFmtId="0" fontId="25" fillId="33" borderId="0" xfId="383" applyFont="1" applyFill="1">
      <alignment/>
      <protection/>
    </xf>
    <xf numFmtId="0" fontId="25" fillId="33" borderId="0" xfId="0" applyFont="1" applyFill="1" applyAlignment="1">
      <alignment vertical="center"/>
    </xf>
    <xf numFmtId="0" fontId="25" fillId="33" borderId="0" xfId="0" applyFont="1" applyFill="1" applyBorder="1" applyAlignment="1">
      <alignment vertical="center"/>
    </xf>
    <xf numFmtId="0" fontId="102" fillId="0" borderId="0" xfId="347" applyFont="1" applyFill="1" applyAlignment="1">
      <alignment horizontal="center" vertical="center" wrapText="1"/>
      <protection/>
    </xf>
    <xf numFmtId="0" fontId="2" fillId="0" borderId="0" xfId="347" applyAlignment="1" applyProtection="1">
      <alignment vertical="center"/>
      <protection locked="0"/>
    </xf>
    <xf numFmtId="0" fontId="13" fillId="0" borderId="0" xfId="347" applyFont="1" applyAlignment="1" applyProtection="1">
      <alignment horizontal="center" vertical="center"/>
      <protection locked="0"/>
    </xf>
    <xf numFmtId="0" fontId="2" fillId="0" borderId="0" xfId="347" applyFill="1" applyAlignment="1" applyProtection="1">
      <alignment vertical="center"/>
      <protection locked="0"/>
    </xf>
    <xf numFmtId="0" fontId="101" fillId="0" borderId="0" xfId="0" applyFont="1" applyAlignment="1">
      <alignment/>
    </xf>
    <xf numFmtId="0" fontId="102" fillId="10" borderId="0" xfId="0" applyFont="1" applyFill="1" applyAlignment="1">
      <alignment/>
    </xf>
    <xf numFmtId="0" fontId="102" fillId="10" borderId="0" xfId="0" applyFont="1" applyFill="1" applyAlignment="1">
      <alignment vertical="center" wrapText="1"/>
    </xf>
    <xf numFmtId="0" fontId="102" fillId="10" borderId="0" xfId="0" applyFont="1" applyFill="1" applyBorder="1" applyAlignment="1">
      <alignment horizontal="center" vertical="center" wrapText="1"/>
    </xf>
    <xf numFmtId="165" fontId="101" fillId="0" borderId="0" xfId="0" applyNumberFormat="1" applyFont="1" applyAlignment="1">
      <alignment/>
    </xf>
    <xf numFmtId="3" fontId="103" fillId="0" borderId="0" xfId="438" applyNumberFormat="1" applyFont="1" applyFill="1" applyBorder="1" applyAlignment="1">
      <alignment horizontal="center" vertical="center" wrapText="1"/>
      <protection/>
    </xf>
    <xf numFmtId="0" fontId="24" fillId="33" borderId="0" xfId="118" applyFont="1" applyFill="1" applyAlignment="1" applyProtection="1">
      <alignment horizontal="center" vertical="center"/>
      <protection/>
    </xf>
    <xf numFmtId="0" fontId="101" fillId="33" borderId="0" xfId="0" applyFont="1" applyFill="1" applyAlignment="1">
      <alignment horizontal="center" vertical="center"/>
    </xf>
    <xf numFmtId="0" fontId="102" fillId="33" borderId="0" xfId="0" applyFont="1" applyFill="1" applyAlignment="1">
      <alignment horizontal="center" vertical="center"/>
    </xf>
    <xf numFmtId="0" fontId="101" fillId="33" borderId="0" xfId="0" applyFont="1" applyFill="1" applyAlignment="1">
      <alignment horizontal="left" vertical="center"/>
    </xf>
    <xf numFmtId="0" fontId="102" fillId="33" borderId="0" xfId="0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/>
    </xf>
    <xf numFmtId="0" fontId="101" fillId="33" borderId="0" xfId="0" applyFont="1" applyFill="1" applyBorder="1" applyAlignment="1">
      <alignment horizontal="center" vertical="center" wrapText="1"/>
    </xf>
    <xf numFmtId="165" fontId="12" fillId="0" borderId="0" xfId="357" applyNumberFormat="1" applyFont="1" applyFill="1" applyBorder="1">
      <alignment/>
      <protection/>
    </xf>
    <xf numFmtId="0" fontId="10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2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Fill="1" applyAlignment="1">
      <alignment horizontal="center" vertical="center"/>
    </xf>
    <xf numFmtId="0" fontId="102" fillId="10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2" fillId="33" borderId="0" xfId="438" applyFont="1" applyFill="1" applyAlignment="1">
      <alignment horizontal="center" vertical="center"/>
      <protection/>
    </xf>
    <xf numFmtId="165" fontId="12" fillId="33" borderId="0" xfId="438" applyNumberFormat="1" applyFont="1" applyFill="1" applyBorder="1" applyAlignment="1">
      <alignment horizontal="right" vertical="center" wrapText="1"/>
      <protection/>
    </xf>
    <xf numFmtId="10" fontId="12" fillId="0" borderId="0" xfId="751" applyNumberFormat="1" applyFont="1" applyAlignment="1">
      <alignment vertical="center"/>
    </xf>
    <xf numFmtId="180" fontId="12" fillId="0" borderId="0" xfId="142" applyNumberFormat="1" applyFont="1" applyAlignment="1">
      <alignment vertical="center"/>
    </xf>
    <xf numFmtId="0" fontId="12" fillId="0" borderId="0" xfId="383" applyFont="1" applyFill="1" applyBorder="1" applyAlignment="1">
      <alignment vertical="center"/>
      <protection/>
    </xf>
    <xf numFmtId="0" fontId="101" fillId="0" borderId="0" xfId="0" applyFont="1" applyBorder="1" applyAlignment="1">
      <alignment/>
    </xf>
    <xf numFmtId="165" fontId="0" fillId="0" borderId="0" xfId="0" applyNumberFormat="1" applyAlignment="1">
      <alignment/>
    </xf>
    <xf numFmtId="179" fontId="12" fillId="0" borderId="0" xfId="130" applyNumberFormat="1" applyFont="1" applyAlignment="1">
      <alignment vertical="center"/>
    </xf>
    <xf numFmtId="0" fontId="101" fillId="0" borderId="0" xfId="0" applyFont="1" applyBorder="1" applyAlignment="1">
      <alignment horizontal="center" vertical="center"/>
    </xf>
    <xf numFmtId="0" fontId="102" fillId="10" borderId="0" xfId="506" applyFont="1" applyFill="1" applyAlignment="1">
      <alignment horizontal="center" vertical="center"/>
      <protection/>
    </xf>
    <xf numFmtId="0" fontId="102" fillId="10" borderId="0" xfId="506" applyFont="1" applyFill="1" applyAlignment="1">
      <alignment horizontal="center" vertical="center" wrapText="1"/>
      <protection/>
    </xf>
    <xf numFmtId="0" fontId="102" fillId="10" borderId="0" xfId="347" applyFont="1" applyFill="1" applyAlignment="1">
      <alignment horizontal="center" vertical="center" wrapText="1"/>
      <protection/>
    </xf>
    <xf numFmtId="0" fontId="101" fillId="0" borderId="0" xfId="0" applyFont="1" applyAlignment="1">
      <alignment vertical="center"/>
    </xf>
    <xf numFmtId="165" fontId="10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01" fillId="0" borderId="0" xfId="0" applyFont="1" applyAlignment="1">
      <alignment horizontal="center" vertical="center"/>
    </xf>
    <xf numFmtId="3" fontId="10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101" fillId="0" borderId="0" xfId="0" applyNumberFormat="1" applyFont="1" applyBorder="1" applyAlignment="1">
      <alignment horizontal="center" vertical="center"/>
    </xf>
    <xf numFmtId="165" fontId="12" fillId="0" borderId="0" xfId="357" applyNumberFormat="1" applyFont="1" applyFill="1" applyBorder="1" applyAlignment="1">
      <alignment horizontal="center" vertical="center"/>
      <protection/>
    </xf>
    <xf numFmtId="0" fontId="101" fillId="33" borderId="0" xfId="0" applyFont="1" applyFill="1" applyAlignment="1">
      <alignment vertical="center"/>
    </xf>
    <xf numFmtId="0" fontId="12" fillId="33" borderId="0" xfId="438" applyFont="1" applyFill="1" applyAlignment="1">
      <alignment vertical="center"/>
      <protection/>
    </xf>
    <xf numFmtId="3" fontId="12" fillId="0" borderId="0" xfId="347" applyNumberFormat="1" applyFont="1" applyAlignment="1">
      <alignment horizontal="right" vertical="center"/>
      <protection/>
    </xf>
    <xf numFmtId="166" fontId="12" fillId="0" borderId="0" xfId="751" applyNumberFormat="1" applyFont="1" applyAlignment="1">
      <alignment vertical="center"/>
    </xf>
    <xf numFmtId="3" fontId="12" fillId="0" borderId="0" xfId="347" applyNumberFormat="1" applyFont="1" applyAlignment="1">
      <alignment vertical="center"/>
      <protection/>
    </xf>
    <xf numFmtId="3" fontId="12" fillId="0" borderId="0" xfId="347" applyNumberFormat="1" applyFont="1" applyAlignment="1">
      <alignment horizontal="center" vertical="center"/>
      <protection/>
    </xf>
    <xf numFmtId="0" fontId="105" fillId="0" borderId="0" xfId="506" applyFont="1" applyAlignment="1">
      <alignment vertical="center"/>
      <protection/>
    </xf>
    <xf numFmtId="0" fontId="101" fillId="0" borderId="0" xfId="506" applyFont="1" applyAlignment="1">
      <alignment vertical="center"/>
      <protection/>
    </xf>
    <xf numFmtId="3" fontId="101" fillId="0" borderId="0" xfId="506" applyNumberFormat="1" applyFont="1" applyAlignment="1">
      <alignment vertical="center"/>
      <protection/>
    </xf>
    <xf numFmtId="165" fontId="101" fillId="0" borderId="0" xfId="506" applyNumberFormat="1" applyFont="1" applyAlignment="1">
      <alignment vertical="center"/>
      <protection/>
    </xf>
    <xf numFmtId="3" fontId="101" fillId="0" borderId="0" xfId="506" applyNumberFormat="1" applyFont="1" applyAlignment="1">
      <alignment horizontal="center" vertical="center"/>
      <protection/>
    </xf>
    <xf numFmtId="174" fontId="101" fillId="0" borderId="0" xfId="506" applyNumberFormat="1" applyFont="1" applyAlignment="1">
      <alignment horizontal="center" vertical="center"/>
      <protection/>
    </xf>
    <xf numFmtId="0" fontId="101" fillId="0" borderId="0" xfId="506" applyFont="1" applyAlignment="1">
      <alignment horizontal="center" vertical="center"/>
      <protection/>
    </xf>
    <xf numFmtId="0" fontId="105" fillId="0" borderId="0" xfId="506" applyFont="1" applyAlignment="1">
      <alignment horizontal="center" vertical="center"/>
      <protection/>
    </xf>
    <xf numFmtId="0" fontId="25" fillId="0" borderId="0" xfId="0" applyFont="1" applyAlignment="1">
      <alignment vertical="center"/>
    </xf>
    <xf numFmtId="167" fontId="13" fillId="10" borderId="0" xfId="607" applyFont="1" applyFill="1" applyAlignment="1">
      <alignment horizontal="center" vertical="center" wrapText="1"/>
      <protection/>
    </xf>
    <xf numFmtId="165" fontId="2" fillId="0" borderId="0" xfId="698" applyNumberFormat="1" applyFont="1" applyAlignment="1" applyProtection="1">
      <alignment vertical="center"/>
      <protection locked="0"/>
    </xf>
    <xf numFmtId="0" fontId="2" fillId="0" borderId="0" xfId="347">
      <alignment/>
      <protection/>
    </xf>
    <xf numFmtId="0" fontId="26" fillId="0" borderId="0" xfId="347" applyFont="1" applyAlignment="1" applyProtection="1">
      <alignment horizontal="center" vertical="center"/>
      <protection/>
    </xf>
    <xf numFmtId="0" fontId="2" fillId="0" borderId="0" xfId="347" applyFont="1" applyAlignment="1" applyProtection="1">
      <alignment horizontal="center" vertical="center"/>
      <protection/>
    </xf>
    <xf numFmtId="3" fontId="12" fillId="0" borderId="0" xfId="357" applyNumberFormat="1" applyFont="1" applyFill="1" applyBorder="1">
      <alignment/>
      <protection/>
    </xf>
    <xf numFmtId="167" fontId="9" fillId="0" borderId="0" xfId="607" applyFont="1" applyAlignment="1">
      <alignment vertical="center"/>
      <protection/>
    </xf>
    <xf numFmtId="167" fontId="19" fillId="0" borderId="0" xfId="558" applyFont="1" applyFill="1" applyBorder="1" applyAlignment="1">
      <alignment vertical="center"/>
      <protection/>
    </xf>
    <xf numFmtId="179" fontId="12" fillId="0" borderId="0" xfId="130" applyNumberFormat="1" applyFont="1" applyFill="1" applyBorder="1" applyAlignment="1">
      <alignment horizontal="center" vertical="center"/>
    </xf>
    <xf numFmtId="3" fontId="12" fillId="0" borderId="0" xfId="607" applyNumberFormat="1" applyFont="1" applyFill="1" applyBorder="1" applyAlignment="1" applyProtection="1">
      <alignment vertical="center"/>
      <protection/>
    </xf>
    <xf numFmtId="167" fontId="12" fillId="0" borderId="0" xfId="607" applyFont="1" applyAlignment="1">
      <alignment vertical="center"/>
      <protection/>
    </xf>
    <xf numFmtId="3" fontId="19" fillId="0" borderId="0" xfId="558" applyNumberFormat="1" applyFont="1" applyFill="1" applyBorder="1" applyAlignment="1">
      <alignment vertical="center"/>
      <protection/>
    </xf>
    <xf numFmtId="179" fontId="19" fillId="0" borderId="0" xfId="130" applyNumberFormat="1" applyFont="1" applyFill="1" applyBorder="1" applyAlignment="1">
      <alignment vertical="center"/>
    </xf>
    <xf numFmtId="167" fontId="25" fillId="0" borderId="0" xfId="558" applyFont="1" applyFill="1" applyBorder="1" applyAlignment="1">
      <alignment vertical="center"/>
      <protection/>
    </xf>
    <xf numFmtId="0" fontId="28" fillId="0" borderId="0" xfId="384" applyFont="1" applyFill="1" applyBorder="1" applyAlignment="1">
      <alignment horizontal="left" vertical="center" wrapText="1"/>
      <protection/>
    </xf>
    <xf numFmtId="4" fontId="27" fillId="0" borderId="0" xfId="781" applyNumberFormat="1" applyFont="1" applyFill="1" applyBorder="1" applyAlignment="1">
      <alignment horizontal="center" vertical="center" wrapText="1"/>
    </xf>
    <xf numFmtId="165" fontId="27" fillId="0" borderId="0" xfId="781" applyNumberFormat="1" applyFont="1" applyFill="1" applyBorder="1" applyAlignment="1">
      <alignment horizontal="center" vertical="center" wrapText="1"/>
    </xf>
    <xf numFmtId="165" fontId="28" fillId="0" borderId="0" xfId="384" applyNumberFormat="1" applyFont="1" applyFill="1" applyBorder="1" applyAlignment="1">
      <alignment horizontal="left" vertical="center" wrapText="1"/>
      <protection/>
    </xf>
    <xf numFmtId="0" fontId="102" fillId="10" borderId="0" xfId="506" applyFont="1" applyFill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00" fillId="0" borderId="0" xfId="0" applyFont="1" applyFill="1" applyAlignment="1">
      <alignment horizontal="center" vertical="center"/>
    </xf>
    <xf numFmtId="174" fontId="10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6" fillId="0" borderId="0" xfId="0" applyFont="1" applyFill="1" applyAlignment="1">
      <alignment horizontal="center" vertical="center"/>
    </xf>
    <xf numFmtId="174" fontId="17" fillId="33" borderId="0" xfId="438" applyNumberFormat="1" applyFont="1" applyFill="1" applyBorder="1" applyAlignment="1">
      <alignment horizontal="center" vertical="center" wrapText="1"/>
      <protection/>
    </xf>
    <xf numFmtId="174" fontId="12" fillId="0" borderId="0" xfId="751" applyNumberFormat="1" applyFont="1" applyAlignment="1">
      <alignment vertical="center"/>
    </xf>
    <xf numFmtId="0" fontId="12" fillId="0" borderId="0" xfId="347" applyFont="1" applyAlignment="1" quotePrefix="1">
      <alignment horizontal="center" vertical="center"/>
      <protection/>
    </xf>
    <xf numFmtId="0" fontId="102" fillId="10" borderId="0" xfId="349" applyFont="1" applyFill="1" applyBorder="1" applyAlignment="1">
      <alignment horizontal="center" vertical="center" wrapText="1"/>
      <protection/>
    </xf>
    <xf numFmtId="0" fontId="102" fillId="33" borderId="0" xfId="349" applyFont="1" applyFill="1" applyBorder="1" applyAlignment="1">
      <alignment horizontal="center" vertical="center" wrapText="1"/>
      <protection/>
    </xf>
    <xf numFmtId="0" fontId="101" fillId="33" borderId="0" xfId="349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107" fillId="0" borderId="0" xfId="0" applyFont="1" applyAlignment="1">
      <alignment vertical="center"/>
    </xf>
    <xf numFmtId="0" fontId="108" fillId="0" borderId="0" xfId="118" applyFont="1" applyAlignment="1" applyProtection="1">
      <alignment vertical="center"/>
      <protection/>
    </xf>
    <xf numFmtId="174" fontId="101" fillId="0" borderId="0" xfId="0" applyNumberFormat="1" applyFont="1" applyAlignment="1">
      <alignment/>
    </xf>
    <xf numFmtId="165" fontId="109" fillId="0" borderId="0" xfId="0" applyNumberFormat="1" applyFont="1" applyFill="1" applyBorder="1" applyAlignment="1">
      <alignment horizontal="right" vertical="center" wrapText="1"/>
    </xf>
    <xf numFmtId="165" fontId="110" fillId="33" borderId="0" xfId="349" applyNumberFormat="1" applyFont="1" applyFill="1" applyBorder="1" applyAlignment="1">
      <alignment horizontal="right" vertical="center" wrapText="1"/>
      <protection/>
    </xf>
    <xf numFmtId="165" fontId="101" fillId="33" borderId="0" xfId="349" applyNumberFormat="1" applyFont="1" applyFill="1" applyAlignment="1">
      <alignment horizontal="right" vertical="center"/>
      <protection/>
    </xf>
    <xf numFmtId="174" fontId="101" fillId="0" borderId="0" xfId="0" applyNumberFormat="1" applyFont="1" applyAlignment="1">
      <alignment horizontal="center" vertical="center"/>
    </xf>
    <xf numFmtId="165" fontId="12" fillId="0" borderId="0" xfId="694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>
      <alignment vertical="justify" wrapText="1"/>
    </xf>
    <xf numFmtId="0" fontId="17" fillId="33" borderId="0" xfId="438" applyFont="1" applyFill="1" applyBorder="1" applyAlignment="1">
      <alignment horizontal="left" vertical="center" wrapText="1"/>
      <protection/>
    </xf>
    <xf numFmtId="0" fontId="13" fillId="10" borderId="0" xfId="347" applyFont="1" applyFill="1" applyAlignment="1">
      <alignment horizontal="center" vertical="center" wrapText="1"/>
      <protection/>
    </xf>
    <xf numFmtId="0" fontId="17" fillId="33" borderId="0" xfId="438" applyFont="1" applyFill="1" applyBorder="1" applyAlignment="1">
      <alignment vertical="center" wrapText="1"/>
      <protection/>
    </xf>
    <xf numFmtId="0" fontId="15" fillId="0" borderId="0" xfId="384" applyFont="1" applyFill="1" applyBorder="1" applyAlignment="1">
      <alignment horizontal="left" vertical="center" wrapText="1"/>
      <protection/>
    </xf>
    <xf numFmtId="179" fontId="17" fillId="0" borderId="0" xfId="334" applyNumberFormat="1" applyFont="1" applyFill="1" applyBorder="1" applyAlignment="1">
      <alignment horizontal="left" vertical="center" wrapText="1"/>
    </xf>
    <xf numFmtId="0" fontId="17" fillId="0" borderId="0" xfId="384" applyFont="1" applyFill="1" applyBorder="1" applyAlignment="1">
      <alignment vertical="center"/>
      <protection/>
    </xf>
    <xf numFmtId="174" fontId="12" fillId="33" borderId="0" xfId="438" applyNumberFormat="1" applyFont="1" applyFill="1" applyBorder="1" applyAlignment="1">
      <alignment horizontal="center" vertical="center" wrapText="1"/>
      <protection/>
    </xf>
    <xf numFmtId="0" fontId="103" fillId="0" borderId="0" xfId="438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85" fontId="12" fillId="0" borderId="0" xfId="0" applyNumberFormat="1" applyFont="1" applyBorder="1" applyAlignment="1">
      <alignment horizontal="left" indent="1"/>
    </xf>
    <xf numFmtId="185" fontId="13" fillId="0" borderId="0" xfId="0" applyNumberFormat="1" applyFont="1" applyBorder="1" applyAlignment="1">
      <alignment/>
    </xf>
    <xf numFmtId="0" fontId="2" fillId="0" borderId="0" xfId="351">
      <alignment/>
      <protection/>
    </xf>
    <xf numFmtId="0" fontId="2" fillId="0" borderId="0" xfId="351" applyFill="1">
      <alignment/>
      <protection/>
    </xf>
    <xf numFmtId="0" fontId="2" fillId="0" borderId="0" xfId="351" applyFont="1">
      <alignment/>
      <protection/>
    </xf>
    <xf numFmtId="0" fontId="111" fillId="0" borderId="0" xfId="0" applyFont="1" applyAlignment="1">
      <alignment horizontal="justify" vertical="top" wrapText="1"/>
    </xf>
    <xf numFmtId="0" fontId="111" fillId="0" borderId="0" xfId="0" applyFont="1" applyAlignment="1">
      <alignment/>
    </xf>
    <xf numFmtId="0" fontId="17" fillId="33" borderId="13" xfId="444" applyFont="1" applyFill="1" applyBorder="1" applyAlignment="1">
      <alignment horizontal="center" vertical="center" wrapText="1"/>
      <protection/>
    </xf>
    <xf numFmtId="165" fontId="17" fillId="33" borderId="0" xfId="351" applyNumberFormat="1" applyFont="1" applyFill="1" applyBorder="1" applyAlignment="1" applyProtection="1">
      <alignment horizontal="right" vertical="center"/>
      <protection/>
    </xf>
    <xf numFmtId="165" fontId="17" fillId="0" borderId="0" xfId="351" applyNumberFormat="1" applyFont="1" applyBorder="1" applyAlignment="1" applyProtection="1">
      <alignment vertical="center" wrapText="1"/>
      <protection/>
    </xf>
    <xf numFmtId="165" fontId="17" fillId="0" borderId="14" xfId="351" applyNumberFormat="1" applyFont="1" applyBorder="1" applyAlignment="1" applyProtection="1">
      <alignment vertical="center" wrapText="1"/>
      <protection/>
    </xf>
    <xf numFmtId="165" fontId="17" fillId="0" borderId="0" xfId="351" applyNumberFormat="1" applyFont="1" applyFill="1" applyBorder="1" applyAlignment="1" applyProtection="1">
      <alignment horizontal="center" vertical="center"/>
      <protection/>
    </xf>
    <xf numFmtId="174" fontId="17" fillId="0" borderId="0" xfId="142" applyNumberFormat="1" applyFont="1" applyFill="1" applyBorder="1" applyAlignment="1" applyProtection="1">
      <alignment horizontal="center" vertical="center"/>
      <protection/>
    </xf>
    <xf numFmtId="165" fontId="17" fillId="0" borderId="14" xfId="351" applyNumberFormat="1" applyFont="1" applyFill="1" applyBorder="1" applyAlignment="1" applyProtection="1">
      <alignment horizontal="center" vertical="center"/>
      <protection/>
    </xf>
    <xf numFmtId="174" fontId="17" fillId="0" borderId="14" xfId="142" applyNumberFormat="1" applyFont="1" applyFill="1" applyBorder="1" applyAlignment="1" applyProtection="1">
      <alignment horizontal="center" vertical="center"/>
      <protection/>
    </xf>
    <xf numFmtId="0" fontId="12" fillId="0" borderId="0" xfId="467" applyFont="1" applyFill="1" applyBorder="1">
      <alignment/>
      <protection/>
    </xf>
    <xf numFmtId="0" fontId="13" fillId="0" borderId="13" xfId="467" applyFont="1" applyFill="1" applyBorder="1" applyAlignment="1">
      <alignment horizontal="center" vertical="center"/>
      <protection/>
    </xf>
    <xf numFmtId="0" fontId="13" fillId="0" borderId="13" xfId="467" applyFont="1" applyFill="1" applyBorder="1" applyAlignment="1">
      <alignment horizontal="center" vertical="center" wrapText="1"/>
      <protection/>
    </xf>
    <xf numFmtId="0" fontId="112" fillId="0" borderId="0" xfId="467" applyFont="1" applyFill="1" applyBorder="1" applyAlignment="1">
      <alignment horizontal="center"/>
      <protection/>
    </xf>
    <xf numFmtId="0" fontId="112" fillId="0" borderId="0" xfId="467" applyFont="1" applyFill="1" applyBorder="1">
      <alignment/>
      <protection/>
    </xf>
    <xf numFmtId="0" fontId="113" fillId="0" borderId="0" xfId="467" applyFont="1" applyFill="1" applyBorder="1" applyAlignment="1">
      <alignment horizontal="center"/>
      <protection/>
    </xf>
    <xf numFmtId="0" fontId="12" fillId="0" borderId="0" xfId="467" applyFont="1" applyFill="1" applyBorder="1" applyAlignment="1" applyProtection="1">
      <alignment horizontal="center"/>
      <protection/>
    </xf>
    <xf numFmtId="3" fontId="12" fillId="0" borderId="0" xfId="467" applyNumberFormat="1" applyFont="1" applyFill="1" applyBorder="1" applyAlignment="1" applyProtection="1">
      <alignment horizontal="right" vertical="center" indent="1"/>
      <protection/>
    </xf>
    <xf numFmtId="3" fontId="112" fillId="0" borderId="0" xfId="467" applyNumberFormat="1" applyFont="1" applyFill="1" applyBorder="1">
      <alignment/>
      <protection/>
    </xf>
    <xf numFmtId="0" fontId="114" fillId="0" borderId="0" xfId="467" applyFont="1" applyFill="1">
      <alignment/>
      <protection/>
    </xf>
    <xf numFmtId="0" fontId="115" fillId="0" borderId="0" xfId="467" applyFont="1" applyFill="1" applyAlignment="1">
      <alignment horizontal="right"/>
      <protection/>
    </xf>
    <xf numFmtId="3" fontId="12" fillId="0" borderId="0" xfId="467" applyNumberFormat="1" applyFont="1" applyFill="1" applyBorder="1">
      <alignment/>
      <protection/>
    </xf>
    <xf numFmtId="0" fontId="12" fillId="0" borderId="14" xfId="467" applyFont="1" applyFill="1" applyBorder="1" applyAlignment="1" applyProtection="1">
      <alignment horizontal="center"/>
      <protection/>
    </xf>
    <xf numFmtId="3" fontId="12" fillId="0" borderId="14" xfId="467" applyNumberFormat="1" applyFont="1" applyFill="1" applyBorder="1" applyAlignment="1" applyProtection="1">
      <alignment horizontal="right" vertical="center" indent="1"/>
      <protection/>
    </xf>
    <xf numFmtId="186" fontId="112" fillId="0" borderId="0" xfId="467" applyNumberFormat="1" applyFont="1" applyFill="1" applyBorder="1">
      <alignment/>
      <protection/>
    </xf>
    <xf numFmtId="0" fontId="103" fillId="0" borderId="0" xfId="438" applyFont="1" applyFill="1" applyBorder="1" applyAlignment="1">
      <alignment vertical="center" wrapText="1"/>
      <protection/>
    </xf>
    <xf numFmtId="174" fontId="101" fillId="33" borderId="0" xfId="349" applyNumberFormat="1" applyFont="1" applyFill="1" applyAlignment="1">
      <alignment horizontal="center" vertical="center"/>
      <protection/>
    </xf>
    <xf numFmtId="178" fontId="101" fillId="33" borderId="0" xfId="349" applyNumberFormat="1" applyFont="1" applyFill="1" applyAlignment="1">
      <alignment horizontal="center" vertical="center"/>
      <protection/>
    </xf>
    <xf numFmtId="0" fontId="101" fillId="33" borderId="0" xfId="349" applyFont="1" applyFill="1" applyAlignment="1">
      <alignment horizontal="left" vertical="center"/>
      <protection/>
    </xf>
    <xf numFmtId="0" fontId="12" fillId="0" borderId="0" xfId="695" applyFont="1" applyFill="1" applyBorder="1" applyAlignment="1" applyProtection="1">
      <alignment vertical="center"/>
      <protection locked="0"/>
    </xf>
    <xf numFmtId="0" fontId="109" fillId="35" borderId="0" xfId="695" applyFont="1" applyFill="1" applyBorder="1" applyAlignment="1">
      <alignment horizontal="center" vertical="center"/>
      <protection/>
    </xf>
    <xf numFmtId="0" fontId="12" fillId="0" borderId="0" xfId="695" applyFont="1" applyFill="1" applyBorder="1" applyAlignment="1" applyProtection="1">
      <alignment horizontal="center" vertical="center"/>
      <protection locked="0"/>
    </xf>
    <xf numFmtId="3" fontId="12" fillId="0" borderId="0" xfId="695" applyNumberFormat="1" applyFont="1" applyFill="1" applyBorder="1" applyAlignment="1" applyProtection="1">
      <alignment vertical="center"/>
      <protection locked="0"/>
    </xf>
    <xf numFmtId="0" fontId="102" fillId="10" borderId="0" xfId="0" applyFont="1" applyFill="1" applyAlignment="1">
      <alignment horizontal="center" vertical="center" wrapText="1"/>
    </xf>
    <xf numFmtId="0" fontId="102" fillId="10" borderId="0" xfId="0" applyFont="1" applyFill="1" applyAlignment="1">
      <alignment horizontal="center" vertical="center"/>
    </xf>
    <xf numFmtId="0" fontId="101" fillId="0" borderId="0" xfId="507" applyFont="1" applyAlignment="1">
      <alignment vertical="center"/>
      <protection/>
    </xf>
    <xf numFmtId="3" fontId="101" fillId="0" borderId="0" xfId="507" applyNumberFormat="1" applyFont="1" applyAlignment="1">
      <alignment horizontal="center" vertical="center"/>
      <protection/>
    </xf>
    <xf numFmtId="174" fontId="101" fillId="0" borderId="0" xfId="507" applyNumberFormat="1" applyFont="1" applyAlignment="1">
      <alignment horizontal="center" vertical="center"/>
      <protection/>
    </xf>
    <xf numFmtId="165" fontId="101" fillId="0" borderId="0" xfId="507" applyNumberFormat="1" applyFont="1" applyAlignment="1">
      <alignment vertical="center"/>
      <protection/>
    </xf>
    <xf numFmtId="0" fontId="13" fillId="10" borderId="0" xfId="695" applyFont="1" applyFill="1" applyAlignment="1">
      <alignment horizontal="center" vertical="center" wrapText="1"/>
      <protection/>
    </xf>
    <xf numFmtId="0" fontId="23" fillId="10" borderId="0" xfId="695" applyFont="1" applyFill="1" applyAlignment="1">
      <alignment horizontal="center" vertical="center" wrapText="1"/>
      <protection/>
    </xf>
    <xf numFmtId="0" fontId="12" fillId="0" borderId="0" xfId="695" applyFont="1" applyFill="1" applyBorder="1" applyAlignment="1" applyProtection="1">
      <alignment horizontal="center" vertical="center"/>
      <protection/>
    </xf>
    <xf numFmtId="3" fontId="12" fillId="0" borderId="0" xfId="694" applyNumberFormat="1" applyFont="1" applyFill="1" applyBorder="1" applyAlignment="1" applyProtection="1">
      <alignment horizontal="center" vertical="center"/>
      <protection/>
    </xf>
    <xf numFmtId="185" fontId="113" fillId="0" borderId="0" xfId="0" applyNumberFormat="1" applyFont="1" applyBorder="1" applyAlignment="1">
      <alignment/>
    </xf>
    <xf numFmtId="174" fontId="112" fillId="0" borderId="0" xfId="0" applyNumberFormat="1" applyFont="1" applyAlignment="1">
      <alignment/>
    </xf>
    <xf numFmtId="37" fontId="112" fillId="0" borderId="0" xfId="0" applyNumberFormat="1" applyFont="1" applyAlignment="1">
      <alignment/>
    </xf>
    <xf numFmtId="0" fontId="102" fillId="33" borderId="15" xfId="0" applyFont="1" applyFill="1" applyBorder="1" applyAlignment="1">
      <alignment horizontal="center" vertical="center"/>
    </xf>
    <xf numFmtId="0" fontId="101" fillId="33" borderId="16" xfId="0" applyFont="1" applyFill="1" applyBorder="1" applyAlignment="1">
      <alignment horizontal="center" vertical="center"/>
    </xf>
    <xf numFmtId="174" fontId="102" fillId="33" borderId="17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12" fillId="0" borderId="0" xfId="347" applyFont="1" applyAlignment="1" applyProtection="1">
      <alignment horizontal="right" vertical="center"/>
      <protection locked="0"/>
    </xf>
    <xf numFmtId="185" fontId="112" fillId="0" borderId="0" xfId="0" applyNumberFormat="1" applyFont="1" applyBorder="1" applyAlignment="1">
      <alignment vertical="center" wrapText="1"/>
    </xf>
    <xf numFmtId="0" fontId="105" fillId="0" borderId="0" xfId="0" applyFont="1" applyAlignment="1">
      <alignment/>
    </xf>
    <xf numFmtId="3" fontId="101" fillId="0" borderId="0" xfId="0" applyNumberFormat="1" applyFont="1" applyFill="1" applyAlignment="1" applyProtection="1">
      <alignment horizontal="center" vertical="center"/>
      <protection/>
    </xf>
    <xf numFmtId="3" fontId="12" fillId="0" borderId="0" xfId="347" applyNumberFormat="1" applyFont="1" applyFill="1" applyBorder="1" applyAlignment="1" applyProtection="1">
      <alignment horizontal="center" vertical="center"/>
      <protection/>
    </xf>
    <xf numFmtId="3" fontId="12" fillId="0" borderId="0" xfId="347" applyNumberFormat="1" applyFont="1" applyFill="1" applyBorder="1" applyAlignment="1">
      <alignment horizontal="center" vertical="center"/>
      <protection/>
    </xf>
    <xf numFmtId="165" fontId="12" fillId="0" borderId="0" xfId="347" applyNumberFormat="1" applyFont="1" applyAlignment="1" applyProtection="1">
      <alignment horizontal="center" vertical="center"/>
      <protection locked="0"/>
    </xf>
    <xf numFmtId="0" fontId="2" fillId="0" borderId="0" xfId="347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0" fontId="111" fillId="0" borderId="0" xfId="0" applyFont="1" applyAlignment="1">
      <alignment vertical="center"/>
    </xf>
    <xf numFmtId="0" fontId="17" fillId="33" borderId="0" xfId="438" applyFont="1" applyFill="1" applyAlignment="1">
      <alignment vertical="center"/>
      <protection/>
    </xf>
    <xf numFmtId="0" fontId="116" fillId="0" borderId="0" xfId="0" applyFont="1" applyAlignment="1">
      <alignment vertical="center"/>
    </xf>
    <xf numFmtId="0" fontId="116" fillId="10" borderId="0" xfId="0" applyFont="1" applyFill="1" applyAlignment="1">
      <alignment horizontal="center" vertical="center" wrapText="1"/>
    </xf>
    <xf numFmtId="3" fontId="116" fillId="0" borderId="0" xfId="0" applyNumberFormat="1" applyFont="1" applyAlignment="1">
      <alignment horizontal="center" vertical="center"/>
    </xf>
    <xf numFmtId="3" fontId="116" fillId="0" borderId="0" xfId="0" applyNumberFormat="1" applyFont="1" applyAlignment="1">
      <alignment vertical="center"/>
    </xf>
    <xf numFmtId="3" fontId="111" fillId="0" borderId="0" xfId="0" applyNumberFormat="1" applyFont="1" applyAlignment="1">
      <alignment horizontal="center" vertical="center"/>
    </xf>
    <xf numFmtId="3" fontId="111" fillId="0" borderId="0" xfId="0" applyNumberFormat="1" applyFont="1" applyAlignment="1">
      <alignment vertical="center"/>
    </xf>
    <xf numFmtId="0" fontId="116" fillId="0" borderId="14" xfId="0" applyFont="1" applyBorder="1" applyAlignment="1">
      <alignment vertical="center"/>
    </xf>
    <xf numFmtId="0" fontId="89" fillId="0" borderId="0" xfId="0" applyFont="1" applyAlignment="1">
      <alignment vertical="center"/>
    </xf>
    <xf numFmtId="165" fontId="116" fillId="0" borderId="0" xfId="0" applyNumberFormat="1" applyFont="1" applyAlignment="1">
      <alignment horizontal="right" vertical="center"/>
    </xf>
    <xf numFmtId="0" fontId="111" fillId="0" borderId="0" xfId="0" applyFont="1" applyBorder="1" applyAlignment="1">
      <alignment vertical="center"/>
    </xf>
    <xf numFmtId="3" fontId="116" fillId="0" borderId="0" xfId="0" applyNumberFormat="1" applyFont="1" applyAlignment="1">
      <alignment horizontal="left" vertical="center"/>
    </xf>
    <xf numFmtId="0" fontId="111" fillId="0" borderId="0" xfId="0" applyFont="1" applyAlignment="1">
      <alignment vertical="center" wrapText="1"/>
    </xf>
    <xf numFmtId="165" fontId="111" fillId="0" borderId="0" xfId="0" applyNumberFormat="1" applyFont="1" applyAlignment="1">
      <alignment horizontal="right" vertical="center"/>
    </xf>
    <xf numFmtId="181" fontId="111" fillId="0" borderId="0" xfId="0" applyNumberFormat="1" applyFont="1" applyAlignment="1">
      <alignment vertical="center"/>
    </xf>
    <xf numFmtId="0" fontId="116" fillId="10" borderId="0" xfId="349" applyFont="1" applyFill="1" applyAlignment="1">
      <alignment horizontal="center" vertical="center" wrapText="1"/>
      <protection/>
    </xf>
    <xf numFmtId="1" fontId="116" fillId="10" borderId="0" xfId="0" applyNumberFormat="1" applyFont="1" applyFill="1" applyAlignment="1">
      <alignment horizontal="center" vertical="center" wrapText="1"/>
    </xf>
    <xf numFmtId="165" fontId="111" fillId="0" borderId="0" xfId="420" applyNumberFormat="1" applyFont="1" applyAlignment="1">
      <alignment horizontal="right"/>
      <protection/>
    </xf>
    <xf numFmtId="165" fontId="116" fillId="0" borderId="0" xfId="420" applyNumberFormat="1" applyFont="1" applyAlignment="1">
      <alignment horizontal="right"/>
      <protection/>
    </xf>
    <xf numFmtId="165" fontId="116" fillId="0" borderId="0" xfId="0" applyNumberFormat="1" applyFont="1" applyAlignment="1">
      <alignment horizontal="center" vertical="center"/>
    </xf>
    <xf numFmtId="165" fontId="111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01" fillId="0" borderId="0" xfId="0" applyFont="1" applyFill="1" applyAlignment="1">
      <alignment vertical="center" wrapText="1"/>
    </xf>
    <xf numFmtId="0" fontId="101" fillId="0" borderId="0" xfId="507" applyFont="1" applyAlignment="1">
      <alignment horizontal="center" vertical="center"/>
      <protection/>
    </xf>
    <xf numFmtId="0" fontId="13" fillId="10" borderId="0" xfId="347" applyFont="1" applyFill="1" applyAlignment="1">
      <alignment horizontal="center" vertical="center"/>
      <protection/>
    </xf>
    <xf numFmtId="0" fontId="12" fillId="33" borderId="0" xfId="0" applyFont="1" applyFill="1" applyAlignment="1">
      <alignment horizontal="left" vertical="justify" wrapText="1"/>
    </xf>
    <xf numFmtId="174" fontId="12" fillId="0" borderId="0" xfId="467" applyNumberFormat="1" applyFont="1" applyFill="1" applyBorder="1" applyAlignment="1">
      <alignment horizontal="center"/>
      <protection/>
    </xf>
    <xf numFmtId="174" fontId="12" fillId="0" borderId="14" xfId="467" applyNumberFormat="1" applyFont="1" applyFill="1" applyBorder="1" applyAlignment="1">
      <alignment horizontal="center"/>
      <protection/>
    </xf>
    <xf numFmtId="165" fontId="12" fillId="0" borderId="0" xfId="694" applyNumberFormat="1" applyFont="1" applyAlignment="1" applyProtection="1">
      <alignment vertical="center"/>
      <protection locked="0"/>
    </xf>
    <xf numFmtId="174" fontId="101" fillId="0" borderId="0" xfId="0" applyNumberFormat="1" applyFont="1" applyAlignment="1">
      <alignment horizontal="center"/>
    </xf>
    <xf numFmtId="165" fontId="101" fillId="0" borderId="14" xfId="0" applyNumberFormat="1" applyFont="1" applyBorder="1" applyAlignment="1">
      <alignment/>
    </xf>
    <xf numFmtId="3" fontId="12" fillId="33" borderId="0" xfId="438" applyNumberFormat="1" applyFont="1" applyFill="1" applyBorder="1" applyAlignment="1">
      <alignment horizontal="right" vertical="center" wrapText="1"/>
      <protection/>
    </xf>
    <xf numFmtId="1" fontId="12" fillId="33" borderId="0" xfId="750" applyNumberFormat="1" applyFont="1" applyFill="1" applyBorder="1" applyAlignment="1">
      <alignment horizontal="center" vertical="center" wrapText="1"/>
    </xf>
    <xf numFmtId="0" fontId="12" fillId="0" borderId="0" xfId="750" applyNumberFormat="1" applyFont="1" applyFill="1" applyBorder="1" applyAlignment="1">
      <alignment horizontal="center" vertical="center" wrapText="1"/>
    </xf>
    <xf numFmtId="3" fontId="12" fillId="0" borderId="0" xfId="750" applyNumberFormat="1" applyFont="1" applyFill="1" applyBorder="1" applyAlignment="1">
      <alignment horizontal="center" vertical="center" wrapText="1"/>
    </xf>
    <xf numFmtId="0" fontId="117" fillId="0" borderId="0" xfId="467" applyFont="1" applyFill="1">
      <alignment/>
      <protection/>
    </xf>
    <xf numFmtId="0" fontId="118" fillId="0" borderId="0" xfId="467" applyFont="1" applyFill="1" applyBorder="1">
      <alignment/>
      <protection/>
    </xf>
    <xf numFmtId="165" fontId="2" fillId="0" borderId="0" xfId="699" applyNumberFormat="1" applyFont="1" applyAlignment="1" applyProtection="1">
      <alignment vertical="center"/>
      <protection locked="0"/>
    </xf>
    <xf numFmtId="0" fontId="119" fillId="0" borderId="0" xfId="0" applyFont="1" applyAlignment="1">
      <alignment horizontal="center" vertical="center" readingOrder="1"/>
    </xf>
    <xf numFmtId="0" fontId="12" fillId="33" borderId="0" xfId="383" applyFont="1" applyFill="1" applyAlignment="1">
      <alignment vertical="center"/>
      <protection/>
    </xf>
    <xf numFmtId="0" fontId="17" fillId="0" borderId="0" xfId="384" applyFont="1" applyAlignment="1">
      <alignment vertical="center"/>
      <protection/>
    </xf>
    <xf numFmtId="0" fontId="12" fillId="33" borderId="0" xfId="383" applyFont="1" applyFill="1" applyAlignment="1">
      <alignment horizontal="left" vertical="center"/>
      <protection/>
    </xf>
    <xf numFmtId="1" fontId="12" fillId="33" borderId="0" xfId="438" applyNumberFormat="1" applyFont="1" applyFill="1" applyBorder="1" applyAlignment="1">
      <alignment horizontal="center" vertical="center" wrapText="1"/>
      <protection/>
    </xf>
    <xf numFmtId="3" fontId="105" fillId="0" borderId="0" xfId="0" applyNumberFormat="1" applyFont="1" applyAlignment="1">
      <alignment/>
    </xf>
    <xf numFmtId="3" fontId="2" fillId="0" borderId="0" xfId="347" applyNumberFormat="1" applyAlignment="1" applyProtection="1">
      <alignment vertical="center"/>
      <protection locked="0"/>
    </xf>
    <xf numFmtId="0" fontId="0" fillId="0" borderId="0" xfId="0" applyAlignment="1">
      <alignment/>
    </xf>
    <xf numFmtId="0" fontId="101" fillId="0" borderId="0" xfId="0" applyFont="1" applyAlignment="1">
      <alignment horizontal="center"/>
    </xf>
    <xf numFmtId="0" fontId="101" fillId="0" borderId="0" xfId="0" applyFont="1" applyAlignment="1">
      <alignment horizontal="center" vertical="center" wrapText="1"/>
    </xf>
    <xf numFmtId="165" fontId="101" fillId="0" borderId="0" xfId="0" applyNumberFormat="1" applyFont="1" applyAlignment="1">
      <alignment/>
    </xf>
    <xf numFmtId="165" fontId="116" fillId="0" borderId="14" xfId="0" applyNumberFormat="1" applyFont="1" applyBorder="1" applyAlignment="1">
      <alignment horizontal="center" vertical="center"/>
    </xf>
    <xf numFmtId="165" fontId="110" fillId="0" borderId="0" xfId="0" applyNumberFormat="1" applyFont="1" applyFill="1" applyBorder="1" applyAlignment="1">
      <alignment horizontal="right" vertical="center" wrapText="1"/>
    </xf>
    <xf numFmtId="0" fontId="101" fillId="0" borderId="0" xfId="0" applyFont="1" applyFill="1" applyAlignment="1">
      <alignment horizontal="center"/>
    </xf>
    <xf numFmtId="0" fontId="110" fillId="35" borderId="0" xfId="695" applyFont="1" applyFill="1" applyBorder="1" applyAlignment="1">
      <alignment horizontal="center" vertical="center"/>
      <protection/>
    </xf>
    <xf numFmtId="0" fontId="13" fillId="10" borderId="0" xfId="347" applyFont="1" applyFill="1" applyAlignment="1">
      <alignment horizontal="center" vertical="center"/>
      <protection/>
    </xf>
    <xf numFmtId="0" fontId="13" fillId="10" borderId="0" xfId="347" applyFont="1" applyFill="1" applyAlignment="1">
      <alignment horizontal="center" vertical="center" wrapText="1"/>
      <protection/>
    </xf>
    <xf numFmtId="0" fontId="102" fillId="10" borderId="0" xfId="0" applyFont="1" applyFill="1" applyAlignment="1">
      <alignment horizontal="center" vertical="center" wrapText="1"/>
    </xf>
    <xf numFmtId="0" fontId="102" fillId="10" borderId="0" xfId="0" applyFont="1" applyFill="1" applyAlignment="1">
      <alignment horizontal="center" vertical="center"/>
    </xf>
    <xf numFmtId="0" fontId="116" fillId="10" borderId="0" xfId="0" applyFont="1" applyFill="1" applyAlignment="1">
      <alignment horizontal="center" vertical="center" wrapText="1"/>
    </xf>
    <xf numFmtId="0" fontId="12" fillId="0" borderId="0" xfId="694" applyFont="1" applyAlignment="1" applyProtection="1">
      <alignment vertical="center" wrapText="1"/>
      <protection locked="0"/>
    </xf>
    <xf numFmtId="0" fontId="101" fillId="0" borderId="0" xfId="694" applyFont="1" applyAlignment="1">
      <alignment vertical="center"/>
      <protection/>
    </xf>
    <xf numFmtId="0" fontId="116" fillId="0" borderId="0" xfId="0" applyFont="1" applyAlignment="1">
      <alignment/>
    </xf>
    <xf numFmtId="0" fontId="111" fillId="0" borderId="0" xfId="0" applyFont="1" applyAlignment="1">
      <alignment horizontal="left" indent="1"/>
    </xf>
    <xf numFmtId="0" fontId="111" fillId="0" borderId="0" xfId="0" applyFont="1" applyAlignment="1">
      <alignment horizontal="left" indent="2"/>
    </xf>
    <xf numFmtId="0" fontId="111" fillId="0" borderId="14" xfId="0" applyFont="1" applyBorder="1" applyAlignment="1">
      <alignment horizontal="left" indent="1"/>
    </xf>
    <xf numFmtId="0" fontId="12" fillId="0" borderId="14" xfId="695" applyFont="1" applyFill="1" applyBorder="1" applyAlignment="1" applyProtection="1">
      <alignment horizontal="center" vertical="center"/>
      <protection locked="0"/>
    </xf>
    <xf numFmtId="3" fontId="12" fillId="0" borderId="14" xfId="694" applyNumberFormat="1" applyFont="1" applyBorder="1" applyAlignment="1" applyProtection="1">
      <alignment vertical="center"/>
      <protection locked="0"/>
    </xf>
    <xf numFmtId="174" fontId="102" fillId="0" borderId="0" xfId="0" applyNumberFormat="1" applyFont="1" applyFill="1" applyAlignment="1">
      <alignment horizontal="center" vertical="center"/>
    </xf>
    <xf numFmtId="174" fontId="101" fillId="0" borderId="0" xfId="0" applyNumberFormat="1" applyFont="1" applyFill="1" applyAlignment="1">
      <alignment horizontal="center" vertical="center"/>
    </xf>
    <xf numFmtId="2" fontId="101" fillId="33" borderId="0" xfId="349" applyNumberFormat="1" applyFont="1" applyFill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20" fillId="0" borderId="13" xfId="0" applyFont="1" applyFill="1" applyBorder="1" applyAlignment="1">
      <alignment horizontal="center" vertical="center"/>
    </xf>
    <xf numFmtId="0" fontId="110" fillId="35" borderId="0" xfId="695" applyFont="1" applyFill="1" applyBorder="1" applyAlignment="1">
      <alignment horizontal="center" vertical="center"/>
      <protection/>
    </xf>
    <xf numFmtId="0" fontId="121" fillId="35" borderId="0" xfId="695" applyFont="1" applyFill="1" applyBorder="1" applyAlignment="1">
      <alignment horizontal="center" vertical="center"/>
      <protection/>
    </xf>
    <xf numFmtId="0" fontId="12" fillId="0" borderId="0" xfId="694" applyFont="1" applyAlignment="1" applyProtection="1">
      <alignment horizontal="left" vertical="center" wrapText="1"/>
      <protection locked="0"/>
    </xf>
    <xf numFmtId="0" fontId="102" fillId="10" borderId="0" xfId="0" applyFont="1" applyFill="1" applyAlignment="1">
      <alignment horizontal="center"/>
    </xf>
    <xf numFmtId="0" fontId="102" fillId="10" borderId="0" xfId="0" applyFont="1" applyFill="1" applyAlignment="1">
      <alignment horizontal="center" vertical="center" wrapText="1"/>
    </xf>
    <xf numFmtId="0" fontId="101" fillId="0" borderId="0" xfId="0" applyFont="1" applyBorder="1" applyAlignment="1">
      <alignment horizontal="center" vertical="top"/>
    </xf>
    <xf numFmtId="0" fontId="13" fillId="0" borderId="13" xfId="467" applyFont="1" applyFill="1" applyBorder="1" applyAlignment="1">
      <alignment horizontal="center" vertical="center"/>
      <protection/>
    </xf>
    <xf numFmtId="0" fontId="103" fillId="0" borderId="0" xfId="438" applyFont="1" applyFill="1" applyBorder="1" applyAlignment="1">
      <alignment horizontal="left" vertical="center" wrapText="1"/>
      <protection/>
    </xf>
    <xf numFmtId="0" fontId="17" fillId="33" borderId="13" xfId="444" applyFont="1" applyFill="1" applyBorder="1" applyAlignment="1">
      <alignment horizontal="center" vertical="center" wrapText="1"/>
      <protection/>
    </xf>
    <xf numFmtId="0" fontId="17" fillId="33" borderId="18" xfId="444" applyFont="1" applyFill="1" applyBorder="1" applyAlignment="1">
      <alignment horizontal="center" vertical="center" wrapText="1"/>
      <protection/>
    </xf>
    <xf numFmtId="0" fontId="17" fillId="33" borderId="19" xfId="444" applyFont="1" applyFill="1" applyBorder="1" applyAlignment="1">
      <alignment horizontal="center" vertical="center" wrapText="1"/>
      <protection/>
    </xf>
    <xf numFmtId="0" fontId="111" fillId="0" borderId="0" xfId="0" applyFont="1" applyAlignment="1">
      <alignment horizontal="justify" vertical="top" wrapText="1"/>
    </xf>
    <xf numFmtId="0" fontId="111" fillId="0" borderId="0" xfId="0" applyFont="1" applyAlignment="1">
      <alignment/>
    </xf>
    <xf numFmtId="0" fontId="111" fillId="10" borderId="0" xfId="0" applyFont="1" applyFill="1" applyAlignment="1">
      <alignment horizontal="center"/>
    </xf>
    <xf numFmtId="0" fontId="102" fillId="1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01" fillId="0" borderId="0" xfId="0" applyFont="1" applyFill="1" applyAlignment="1">
      <alignment horizontal="left" vertical="center" wrapText="1"/>
    </xf>
    <xf numFmtId="0" fontId="101" fillId="10" borderId="0" xfId="0" applyFont="1" applyFill="1" applyBorder="1" applyAlignment="1">
      <alignment horizontal="center" vertical="center" wrapText="1"/>
    </xf>
    <xf numFmtId="0" fontId="102" fillId="10" borderId="0" xfId="349" applyFont="1" applyFill="1" applyBorder="1" applyAlignment="1">
      <alignment horizontal="center" vertical="center" wrapText="1"/>
      <protection/>
    </xf>
    <xf numFmtId="0" fontId="101" fillId="10" borderId="0" xfId="349" applyFont="1" applyFill="1" applyBorder="1" applyAlignment="1">
      <alignment horizontal="center" vertical="center" wrapText="1"/>
      <protection/>
    </xf>
    <xf numFmtId="0" fontId="102" fillId="10" borderId="0" xfId="0" applyFont="1" applyFill="1" applyAlignment="1">
      <alignment horizontal="center" vertical="center"/>
    </xf>
    <xf numFmtId="167" fontId="13" fillId="10" borderId="0" xfId="607" applyFont="1" applyFill="1" applyAlignment="1">
      <alignment horizontal="center" vertical="center" wrapText="1"/>
      <protection/>
    </xf>
    <xf numFmtId="167" fontId="13" fillId="10" borderId="0" xfId="607" applyFont="1" applyFill="1" applyAlignment="1">
      <alignment horizontal="center"/>
      <protection/>
    </xf>
    <xf numFmtId="0" fontId="13" fillId="10" borderId="0" xfId="0" applyFont="1" applyFill="1" applyAlignment="1">
      <alignment horizontal="center" vertical="center" wrapText="1"/>
    </xf>
    <xf numFmtId="0" fontId="13" fillId="10" borderId="0" xfId="347" applyFont="1" applyFill="1" applyAlignment="1">
      <alignment horizontal="center" vertical="center"/>
      <protection/>
    </xf>
    <xf numFmtId="0" fontId="13" fillId="10" borderId="0" xfId="347" applyFont="1" applyFill="1" applyBorder="1" applyAlignment="1">
      <alignment horizontal="center" vertical="center"/>
      <protection/>
    </xf>
    <xf numFmtId="0" fontId="13" fillId="10" borderId="0" xfId="695" applyFont="1" applyFill="1" applyAlignment="1">
      <alignment horizontal="center" vertical="center" wrapText="1"/>
      <protection/>
    </xf>
    <xf numFmtId="0" fontId="13" fillId="10" borderId="0" xfId="694" applyFont="1" applyFill="1" applyAlignment="1">
      <alignment horizontal="center" vertical="center" wrapText="1"/>
      <protection/>
    </xf>
    <xf numFmtId="0" fontId="102" fillId="10" borderId="0" xfId="347" applyFont="1" applyFill="1" applyAlignment="1">
      <alignment horizontal="center" vertical="center"/>
      <protection/>
    </xf>
    <xf numFmtId="0" fontId="13" fillId="10" borderId="0" xfId="347" applyFont="1" applyFill="1" applyAlignment="1">
      <alignment horizontal="center" vertical="center" wrapText="1"/>
      <protection/>
    </xf>
    <xf numFmtId="0" fontId="102" fillId="10" borderId="0" xfId="506" applyFont="1" applyFill="1" applyAlignment="1">
      <alignment horizontal="center" vertical="center"/>
      <protection/>
    </xf>
    <xf numFmtId="0" fontId="102" fillId="0" borderId="0" xfId="506" applyFont="1" applyFill="1" applyAlignment="1">
      <alignment horizontal="center" vertical="center" wrapText="1"/>
      <protection/>
    </xf>
    <xf numFmtId="0" fontId="13" fillId="34" borderId="0" xfId="438" applyFont="1" applyFill="1" applyBorder="1" applyAlignment="1">
      <alignment horizontal="center" vertical="center" wrapText="1"/>
      <protection/>
    </xf>
    <xf numFmtId="0" fontId="102" fillId="10" borderId="0" xfId="347" applyFont="1" applyFill="1" applyAlignment="1">
      <alignment horizontal="center" vertical="center" wrapText="1"/>
      <protection/>
    </xf>
    <xf numFmtId="0" fontId="116" fillId="10" borderId="0" xfId="0" applyFont="1" applyFill="1" applyAlignment="1">
      <alignment horizontal="center" vertical="center" wrapText="1"/>
    </xf>
    <xf numFmtId="0" fontId="116" fillId="0" borderId="0" xfId="0" applyFont="1" applyFill="1" applyAlignment="1">
      <alignment horizontal="center" vertical="center"/>
    </xf>
    <xf numFmtId="0" fontId="111" fillId="0" borderId="0" xfId="0" applyFont="1" applyAlignment="1">
      <alignment vertical="center" wrapText="1"/>
    </xf>
    <xf numFmtId="0" fontId="89" fillId="0" borderId="0" xfId="0" applyFont="1" applyAlignment="1">
      <alignment vertical="center"/>
    </xf>
    <xf numFmtId="0" fontId="116" fillId="0" borderId="0" xfId="0" applyFont="1" applyAlignment="1">
      <alignment horizontal="center" vertical="center"/>
    </xf>
    <xf numFmtId="0" fontId="13" fillId="34" borderId="0" xfId="383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" fontId="116" fillId="0" borderId="0" xfId="0" applyNumberFormat="1" applyFont="1" applyAlignment="1">
      <alignment horizontal="right" vertical="center"/>
    </xf>
    <xf numFmtId="4" fontId="111" fillId="0" borderId="0" xfId="0" applyNumberFormat="1" applyFont="1" applyAlignment="1">
      <alignment horizontal="right"/>
    </xf>
    <xf numFmtId="4" fontId="116" fillId="0" borderId="0" xfId="0" applyNumberFormat="1" applyFont="1" applyAlignment="1">
      <alignment horizontal="right"/>
    </xf>
    <xf numFmtId="4" fontId="116" fillId="0" borderId="14" xfId="0" applyNumberFormat="1" applyFont="1" applyBorder="1" applyAlignment="1">
      <alignment horizontal="right" vertical="center"/>
    </xf>
    <xf numFmtId="4" fontId="111" fillId="0" borderId="0" xfId="0" applyNumberFormat="1" applyFont="1" applyBorder="1" applyAlignment="1">
      <alignment horizontal="right"/>
    </xf>
    <xf numFmtId="174" fontId="116" fillId="0" borderId="0" xfId="0" applyNumberFormat="1" applyFont="1" applyAlignment="1">
      <alignment horizontal="center" vertical="center"/>
    </xf>
    <xf numFmtId="174" fontId="111" fillId="0" borderId="0" xfId="0" applyNumberFormat="1" applyFont="1" applyAlignment="1">
      <alignment horizontal="center" vertical="center"/>
    </xf>
    <xf numFmtId="174" fontId="116" fillId="0" borderId="14" xfId="0" applyNumberFormat="1" applyFont="1" applyBorder="1" applyAlignment="1">
      <alignment horizontal="center" vertical="center"/>
    </xf>
    <xf numFmtId="4" fontId="111" fillId="0" borderId="0" xfId="0" applyNumberFormat="1" applyFont="1" applyAlignment="1">
      <alignment horizontal="right" vertical="center"/>
    </xf>
    <xf numFmtId="165" fontId="111" fillId="0" borderId="0" xfId="420" applyNumberFormat="1" applyFont="1" applyAlignment="1">
      <alignment horizontal="center"/>
      <protection/>
    </xf>
    <xf numFmtId="3" fontId="111" fillId="0" borderId="0" xfId="420" applyNumberFormat="1" applyFont="1" applyAlignment="1">
      <alignment horizontal="center"/>
      <protection/>
    </xf>
    <xf numFmtId="3" fontId="116" fillId="0" borderId="0" xfId="420" applyNumberFormat="1" applyFont="1" applyAlignment="1">
      <alignment horizontal="center"/>
      <protection/>
    </xf>
    <xf numFmtId="4" fontId="111" fillId="0" borderId="0" xfId="420" applyNumberFormat="1" applyFont="1" applyAlignment="1">
      <alignment horizontal="right"/>
      <protection/>
    </xf>
    <xf numFmtId="4" fontId="116" fillId="0" borderId="0" xfId="420" applyNumberFormat="1" applyFont="1" applyAlignment="1">
      <alignment horizontal="right"/>
      <protection/>
    </xf>
    <xf numFmtId="0" fontId="12" fillId="33" borderId="0" xfId="383" applyFont="1" applyFill="1" applyAlignment="1">
      <alignment horizontal="left"/>
      <protection/>
    </xf>
    <xf numFmtId="0" fontId="17" fillId="0" borderId="0" xfId="383" applyFont="1" applyFill="1" applyBorder="1" applyAlignment="1">
      <alignment horizontal="left" vertical="center" wrapText="1"/>
      <protection/>
    </xf>
    <xf numFmtId="0" fontId="17" fillId="0" borderId="0" xfId="383" applyFont="1" applyFill="1" applyBorder="1" applyAlignment="1">
      <alignment horizontal="center" vertical="center"/>
      <protection/>
    </xf>
    <xf numFmtId="174" fontId="17" fillId="0" borderId="0" xfId="383" applyNumberFormat="1" applyFont="1" applyFill="1" applyBorder="1" applyAlignment="1">
      <alignment horizontal="center" vertical="center"/>
      <protection/>
    </xf>
    <xf numFmtId="2" fontId="17" fillId="0" borderId="0" xfId="383" applyNumberFormat="1" applyFont="1" applyFill="1" applyBorder="1" applyAlignment="1">
      <alignment horizontal="center" vertical="center"/>
      <protection/>
    </xf>
    <xf numFmtId="179" fontId="12" fillId="0" borderId="0" xfId="334" applyNumberFormat="1" applyFont="1" applyFill="1" applyBorder="1" applyAlignment="1">
      <alignment horizontal="left" vertical="center" wrapText="1"/>
    </xf>
    <xf numFmtId="0" fontId="13" fillId="0" borderId="0" xfId="334" applyNumberFormat="1" applyFont="1" applyFill="1" applyBorder="1" applyAlignment="1">
      <alignment horizontal="left" vertical="center"/>
    </xf>
    <xf numFmtId="0" fontId="12" fillId="0" borderId="0" xfId="384" applyFont="1" applyFill="1" applyBorder="1" applyAlignment="1">
      <alignment vertical="center"/>
      <protection/>
    </xf>
    <xf numFmtId="0" fontId="12" fillId="0" borderId="0" xfId="334" applyNumberFormat="1" applyFont="1" applyFill="1" applyBorder="1" applyAlignment="1">
      <alignment horizontal="left" vertical="center" wrapText="1"/>
    </xf>
    <xf numFmtId="197" fontId="101" fillId="0" borderId="0" xfId="0" applyNumberFormat="1" applyFont="1" applyAlignment="1">
      <alignment/>
    </xf>
    <xf numFmtId="197" fontId="12" fillId="0" borderId="0" xfId="0" applyNumberFormat="1" applyFont="1" applyAlignment="1">
      <alignment/>
    </xf>
    <xf numFmtId="197" fontId="102" fillId="0" borderId="0" xfId="0" applyNumberFormat="1" applyFont="1" applyAlignment="1">
      <alignment/>
    </xf>
    <xf numFmtId="165" fontId="12" fillId="0" borderId="0" xfId="0" applyNumberFormat="1" applyFont="1" applyFill="1" applyBorder="1" applyAlignment="1" applyProtection="1">
      <alignment vertical="center"/>
      <protection/>
    </xf>
    <xf numFmtId="0" fontId="101" fillId="0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justify" vertical="justify" wrapText="1"/>
    </xf>
  </cellXfs>
  <cellStyles count="830">
    <cellStyle name="Normal" xfId="0"/>
    <cellStyle name="=C:\WINNT\SYSTEM32\COMMAND.COM" xfId="15"/>
    <cellStyle name="=C:\WINNT\SYSTEM32\COMMAND.COM 2" xfId="16"/>
    <cellStyle name="=C:\WINNT\SYSTEM32\COMMAND.COM 2 2" xfId="17"/>
    <cellStyle name="20% - Énfasis1" xfId="18"/>
    <cellStyle name="20% - Énfasis1 2" xfId="19"/>
    <cellStyle name="20% - Énfasis1 2 2" xfId="20"/>
    <cellStyle name="20% - Énfasis1 3" xfId="21"/>
    <cellStyle name="20% - Énfasis1 3 2" xfId="22"/>
    <cellStyle name="20% - Énfasis1 4" xfId="23"/>
    <cellStyle name="20% - Énfasis2" xfId="24"/>
    <cellStyle name="20% - Énfasis2 2" xfId="25"/>
    <cellStyle name="20% - Énfasis2 2 2" xfId="26"/>
    <cellStyle name="20% - Énfasis2 3" xfId="27"/>
    <cellStyle name="20% - Énfasis2 3 2" xfId="28"/>
    <cellStyle name="20% - Énfasis2 4" xfId="29"/>
    <cellStyle name="20% - Énfasis3" xfId="30"/>
    <cellStyle name="20% - Énfasis3 2" xfId="31"/>
    <cellStyle name="20% - Énfasis3 2 2" xfId="32"/>
    <cellStyle name="20% - Énfasis3 3" xfId="33"/>
    <cellStyle name="20% - Énfasis3 3 2" xfId="34"/>
    <cellStyle name="20% - Énfasis3 4" xfId="35"/>
    <cellStyle name="20% - Énfasis4" xfId="36"/>
    <cellStyle name="20% - Énfasis4 2" xfId="37"/>
    <cellStyle name="20% - Énfasis4 2 2" xfId="38"/>
    <cellStyle name="20% - Énfasis4 3" xfId="39"/>
    <cellStyle name="20% - Énfasis4 3 2" xfId="40"/>
    <cellStyle name="20% - Énfasis4 4" xfId="41"/>
    <cellStyle name="20% - Énfasis5" xfId="42"/>
    <cellStyle name="20% - Énfasis5 2" xfId="43"/>
    <cellStyle name="20% - Énfasis5 2 2" xfId="44"/>
    <cellStyle name="20% - Énfasis5 3" xfId="45"/>
    <cellStyle name="20% - Énfasis5 3 2" xfId="46"/>
    <cellStyle name="20% - Énfasis5 4" xfId="47"/>
    <cellStyle name="20% - Énfasis6" xfId="48"/>
    <cellStyle name="20% - Énfasis6 2" xfId="49"/>
    <cellStyle name="20% - Énfasis6 2 2" xfId="50"/>
    <cellStyle name="20% - Énfasis6 3" xfId="51"/>
    <cellStyle name="20% - Énfasis6 3 2" xfId="52"/>
    <cellStyle name="20% - Énfasis6 4" xfId="53"/>
    <cellStyle name="40% - Énfasis1" xfId="54"/>
    <cellStyle name="40% - Énfasis1 2" xfId="55"/>
    <cellStyle name="40% - Énfasis1 2 2" xfId="56"/>
    <cellStyle name="40% - Énfasis1 3" xfId="57"/>
    <cellStyle name="40% - Énfasis1 3 2" xfId="58"/>
    <cellStyle name="40% - Énfasis1 4" xfId="59"/>
    <cellStyle name="40% - Énfasis2" xfId="60"/>
    <cellStyle name="40% - Énfasis2 2" xfId="61"/>
    <cellStyle name="40% - Énfasis2 2 2" xfId="62"/>
    <cellStyle name="40% - Énfasis2 3" xfId="63"/>
    <cellStyle name="40% - Énfasis2 3 2" xfId="64"/>
    <cellStyle name="40% - Énfasis2 4" xfId="65"/>
    <cellStyle name="40% - Énfasis3" xfId="66"/>
    <cellStyle name="40% - Énfasis3 2" xfId="67"/>
    <cellStyle name="40% - Énfasis3 2 2" xfId="68"/>
    <cellStyle name="40% - Énfasis3 3" xfId="69"/>
    <cellStyle name="40% - Énfasis3 3 2" xfId="70"/>
    <cellStyle name="40% - Énfasis3 4" xfId="71"/>
    <cellStyle name="40% - Énfasis4" xfId="72"/>
    <cellStyle name="40% - Énfasis4 2" xfId="73"/>
    <cellStyle name="40% - Énfasis4 2 2" xfId="74"/>
    <cellStyle name="40% - Énfasis4 3" xfId="75"/>
    <cellStyle name="40% - Énfasis4 3 2" xfId="76"/>
    <cellStyle name="40% - Énfasis4 4" xfId="77"/>
    <cellStyle name="40% - Énfasis5" xfId="78"/>
    <cellStyle name="40% - Énfasis5 2" xfId="79"/>
    <cellStyle name="40% - Énfasis5 2 2" xfId="80"/>
    <cellStyle name="40% - Énfasis5 3" xfId="81"/>
    <cellStyle name="40% - Énfasis5 3 2" xfId="82"/>
    <cellStyle name="40% - Énfasis5 4" xfId="83"/>
    <cellStyle name="40% - Énfasis6" xfId="84"/>
    <cellStyle name="40% - Énfasis6 2" xfId="85"/>
    <cellStyle name="40% - Énfasis6 2 2" xfId="86"/>
    <cellStyle name="40% - Énfasis6 3" xfId="87"/>
    <cellStyle name="40% - Énfasis6 3 2" xfId="88"/>
    <cellStyle name="40% - Énfasis6 4" xfId="89"/>
    <cellStyle name="60% - Énfasis1" xfId="90"/>
    <cellStyle name="60% - Énfasis2" xfId="91"/>
    <cellStyle name="60% - Énfasis3" xfId="92"/>
    <cellStyle name="60% - Énfasis4" xfId="93"/>
    <cellStyle name="60% - Énfasis5" xfId="94"/>
    <cellStyle name="60% - Énfasis6" xfId="95"/>
    <cellStyle name="Buena" xfId="96"/>
    <cellStyle name="Cálculo" xfId="97"/>
    <cellStyle name="Celda de comprobación" xfId="98"/>
    <cellStyle name="Celda vinculada" xfId="99"/>
    <cellStyle name="Encabezado 4" xfId="100"/>
    <cellStyle name="Énfasis1" xfId="101"/>
    <cellStyle name="Énfasis2" xfId="102"/>
    <cellStyle name="Énfasis3" xfId="103"/>
    <cellStyle name="Énfasis4" xfId="104"/>
    <cellStyle name="Énfasis5" xfId="105"/>
    <cellStyle name="Énfasis6" xfId="106"/>
    <cellStyle name="Entrada" xfId="107"/>
    <cellStyle name="Estilo 1" xfId="108"/>
    <cellStyle name="Estilo 1 2" xfId="109"/>
    <cellStyle name="Estilo 1 3" xfId="110"/>
    <cellStyle name="Estilo 1_79" xfId="111"/>
    <cellStyle name="Euro" xfId="112"/>
    <cellStyle name="Euro 2" xfId="113"/>
    <cellStyle name="Euro 3" xfId="114"/>
    <cellStyle name="Euro 3 2" xfId="115"/>
    <cellStyle name="Euro 3 3" xfId="116"/>
    <cellStyle name="Euro_79" xfId="117"/>
    <cellStyle name="Hyperlink" xfId="118"/>
    <cellStyle name="Hipervínculo 2" xfId="119"/>
    <cellStyle name="Hipervínculo 2 2" xfId="120"/>
    <cellStyle name="Hipervínculo 2 3" xfId="121"/>
    <cellStyle name="Hipervínculo 2_79" xfId="122"/>
    <cellStyle name="Hipervínculo 3" xfId="123"/>
    <cellStyle name="Hipervínculo 3 2" xfId="124"/>
    <cellStyle name="Hipervínculo 4" xfId="125"/>
    <cellStyle name="Hipervínculo 5" xfId="126"/>
    <cellStyle name="Hipervínculo 6" xfId="127"/>
    <cellStyle name="Followed Hyperlink" xfId="128"/>
    <cellStyle name="Incorrecto" xfId="129"/>
    <cellStyle name="Comma" xfId="130"/>
    <cellStyle name="Comma [0]" xfId="131"/>
    <cellStyle name="Millares [0] 2" xfId="132"/>
    <cellStyle name="Millares [0] 2 2" xfId="133"/>
    <cellStyle name="Millares [0] 3" xfId="134"/>
    <cellStyle name="Millares [0] 4" xfId="135"/>
    <cellStyle name="Millares [0] 4 2" xfId="136"/>
    <cellStyle name="Millares [0] 4 3" xfId="137"/>
    <cellStyle name="Millares 10" xfId="138"/>
    <cellStyle name="Millares 10 2" xfId="139"/>
    <cellStyle name="Millares 11" xfId="140"/>
    <cellStyle name="Millares 11 2" xfId="141"/>
    <cellStyle name="Millares 12" xfId="142"/>
    <cellStyle name="Millares 12 2" xfId="143"/>
    <cellStyle name="Millares 12 3" xfId="144"/>
    <cellStyle name="Millares 13" xfId="145"/>
    <cellStyle name="Millares 14" xfId="146"/>
    <cellStyle name="Millares 15" xfId="147"/>
    <cellStyle name="Millares 16" xfId="148"/>
    <cellStyle name="Millares 16 2" xfId="149"/>
    <cellStyle name="Millares 16 3" xfId="150"/>
    <cellStyle name="Millares 17" xfId="151"/>
    <cellStyle name="Millares 17 2" xfId="152"/>
    <cellStyle name="Millares 18" xfId="153"/>
    <cellStyle name="Millares 18 2" xfId="154"/>
    <cellStyle name="Millares 18 3" xfId="155"/>
    <cellStyle name="Millares 19" xfId="156"/>
    <cellStyle name="Millares 2" xfId="157"/>
    <cellStyle name="Millares 2 2" xfId="158"/>
    <cellStyle name="Millares 2 2 2" xfId="159"/>
    <cellStyle name="Millares 2 2 2 2" xfId="160"/>
    <cellStyle name="Millares 2 2 3" xfId="161"/>
    <cellStyle name="Millares 2 2 3 2" xfId="162"/>
    <cellStyle name="Millares 2 2 4" xfId="163"/>
    <cellStyle name="Millares 2 3" xfId="164"/>
    <cellStyle name="Millares 2 3 2" xfId="165"/>
    <cellStyle name="Millares 2 3 2 2" xfId="166"/>
    <cellStyle name="Millares 2 3 3" xfId="167"/>
    <cellStyle name="Millares 2 3 4" xfId="168"/>
    <cellStyle name="Millares 2 4" xfId="169"/>
    <cellStyle name="Millares 2 4 2" xfId="170"/>
    <cellStyle name="Millares 2 4 3" xfId="171"/>
    <cellStyle name="Millares 2 4 4" xfId="172"/>
    <cellStyle name="Millares 2 5" xfId="173"/>
    <cellStyle name="Millares 2 5 2" xfId="174"/>
    <cellStyle name="Millares 2 5 3" xfId="175"/>
    <cellStyle name="Millares 2 6" xfId="176"/>
    <cellStyle name="Millares 2 6 2" xfId="177"/>
    <cellStyle name="Millares 2 6 3" xfId="178"/>
    <cellStyle name="Millares 2 6 4" xfId="179"/>
    <cellStyle name="Millares 2 7" xfId="180"/>
    <cellStyle name="Millares 2 8" xfId="181"/>
    <cellStyle name="Millares 2 9" xfId="182"/>
    <cellStyle name="Millares 20" xfId="183"/>
    <cellStyle name="Millares 20 2" xfId="184"/>
    <cellStyle name="Millares 21" xfId="185"/>
    <cellStyle name="Millares 22" xfId="186"/>
    <cellStyle name="Millares 23" xfId="187"/>
    <cellStyle name="Millares 24" xfId="188"/>
    <cellStyle name="Millares 25" xfId="189"/>
    <cellStyle name="Millares 26" xfId="190"/>
    <cellStyle name="Millares 27" xfId="191"/>
    <cellStyle name="Millares 28" xfId="192"/>
    <cellStyle name="Millares 29" xfId="193"/>
    <cellStyle name="Millares 3" xfId="194"/>
    <cellStyle name="Millares 3 2" xfId="195"/>
    <cellStyle name="Millares 3 2 2" xfId="196"/>
    <cellStyle name="Millares 3 2 3" xfId="197"/>
    <cellStyle name="Millares 3 2 3 2" xfId="198"/>
    <cellStyle name="Millares 3 2 3 2 2" xfId="199"/>
    <cellStyle name="Millares 3 2 3 2 2 2" xfId="200"/>
    <cellStyle name="Millares 3 2 3 2 3" xfId="201"/>
    <cellStyle name="Millares 3 2 3 3" xfId="202"/>
    <cellStyle name="Millares 3 2 3 3 2" xfId="203"/>
    <cellStyle name="Millares 3 2 3 4" xfId="204"/>
    <cellStyle name="Millares 3 2 3 5" xfId="205"/>
    <cellStyle name="Millares 3 2 4" xfId="206"/>
    <cellStyle name="Millares 3 2 4 2" xfId="207"/>
    <cellStyle name="Millares 3 2 4 3" xfId="208"/>
    <cellStyle name="Millares 3 2 5" xfId="209"/>
    <cellStyle name="Millares 3 2 5 2" xfId="210"/>
    <cellStyle name="Millares 3 2 5 3" xfId="211"/>
    <cellStyle name="Millares 3 2 6" xfId="212"/>
    <cellStyle name="Millares 3 2 7" xfId="213"/>
    <cellStyle name="Millares 3 3" xfId="214"/>
    <cellStyle name="Millares 3 3 2" xfId="215"/>
    <cellStyle name="Millares 3 3 2 2" xfId="216"/>
    <cellStyle name="Millares 3 3 3" xfId="217"/>
    <cellStyle name="Millares 3 4" xfId="218"/>
    <cellStyle name="Millares 3 4 2" xfId="219"/>
    <cellStyle name="Millares 3 4 2 2" xfId="220"/>
    <cellStyle name="Millares 3 4 2 2 2" xfId="221"/>
    <cellStyle name="Millares 3 4 2 3" xfId="222"/>
    <cellStyle name="Millares 3 4 2 4" xfId="223"/>
    <cellStyle name="Millares 3 4 3" xfId="224"/>
    <cellStyle name="Millares 3 4 3 2" xfId="225"/>
    <cellStyle name="Millares 3 4 4" xfId="226"/>
    <cellStyle name="Millares 3 4 5" xfId="227"/>
    <cellStyle name="Millares 3 4 6" xfId="228"/>
    <cellStyle name="Millares 3 5" xfId="229"/>
    <cellStyle name="Millares 3 5 2" xfId="230"/>
    <cellStyle name="Millares 3 6" xfId="231"/>
    <cellStyle name="Millares 3 6 2" xfId="232"/>
    <cellStyle name="Millares 30" xfId="233"/>
    <cellStyle name="Millares 30 2" xfId="234"/>
    <cellStyle name="Millares 31" xfId="235"/>
    <cellStyle name="Millares 32" xfId="236"/>
    <cellStyle name="Millares 33" xfId="237"/>
    <cellStyle name="Millares 34" xfId="238"/>
    <cellStyle name="Millares 35" xfId="239"/>
    <cellStyle name="Millares 36" xfId="240"/>
    <cellStyle name="Millares 36 2" xfId="241"/>
    <cellStyle name="Millares 37" xfId="242"/>
    <cellStyle name="Millares 37 2" xfId="243"/>
    <cellStyle name="Millares 38" xfId="244"/>
    <cellStyle name="Millares 38 2" xfId="245"/>
    <cellStyle name="Millares 39" xfId="246"/>
    <cellStyle name="Millares 39 2" xfId="247"/>
    <cellStyle name="Millares 4" xfId="248"/>
    <cellStyle name="Millares 4 2" xfId="249"/>
    <cellStyle name="Millares 4 2 2" xfId="250"/>
    <cellStyle name="Millares 4 2 3" xfId="251"/>
    <cellStyle name="Millares 4 2 4" xfId="252"/>
    <cellStyle name="Millares 4 3" xfId="253"/>
    <cellStyle name="Millares 4 3 2" xfId="254"/>
    <cellStyle name="Millares 4 3 2 2" xfId="255"/>
    <cellStyle name="Millares 4 3 2 2 2" xfId="256"/>
    <cellStyle name="Millares 4 3 2 3" xfId="257"/>
    <cellStyle name="Millares 4 3 3" xfId="258"/>
    <cellStyle name="Millares 4 4" xfId="259"/>
    <cellStyle name="Millares 4 5" xfId="260"/>
    <cellStyle name="Millares 4 5 2" xfId="261"/>
    <cellStyle name="Millares 4 6" xfId="262"/>
    <cellStyle name="Millares 40" xfId="263"/>
    <cellStyle name="Millares 41" xfId="264"/>
    <cellStyle name="Millares 42" xfId="265"/>
    <cellStyle name="Millares 43" xfId="266"/>
    <cellStyle name="Millares 44" xfId="267"/>
    <cellStyle name="Millares 45" xfId="268"/>
    <cellStyle name="Millares 46" xfId="269"/>
    <cellStyle name="Millares 47" xfId="270"/>
    <cellStyle name="Millares 48" xfId="271"/>
    <cellStyle name="Millares 49" xfId="272"/>
    <cellStyle name="Millares 5" xfId="273"/>
    <cellStyle name="Millares 5 2" xfId="274"/>
    <cellStyle name="Millares 50" xfId="275"/>
    <cellStyle name="Millares 51" xfId="276"/>
    <cellStyle name="Millares 52" xfId="277"/>
    <cellStyle name="Millares 53" xfId="278"/>
    <cellStyle name="Millares 54" xfId="279"/>
    <cellStyle name="Millares 54 2" xfId="280"/>
    <cellStyle name="Millares 55" xfId="281"/>
    <cellStyle name="Millares 55 2" xfId="282"/>
    <cellStyle name="Millares 56" xfId="283"/>
    <cellStyle name="Millares 56 2" xfId="284"/>
    <cellStyle name="Millares 56 3" xfId="285"/>
    <cellStyle name="Millares 57" xfId="286"/>
    <cellStyle name="Millares 58" xfId="287"/>
    <cellStyle name="Millares 59" xfId="288"/>
    <cellStyle name="Millares 6" xfId="289"/>
    <cellStyle name="Millares 6 2" xfId="290"/>
    <cellStyle name="Millares 60" xfId="291"/>
    <cellStyle name="Millares 61" xfId="292"/>
    <cellStyle name="Millares 62" xfId="293"/>
    <cellStyle name="Millares 63" xfId="294"/>
    <cellStyle name="Millares 64" xfId="295"/>
    <cellStyle name="Millares 65" xfId="296"/>
    <cellStyle name="Millares 66" xfId="297"/>
    <cellStyle name="Millares 67" xfId="298"/>
    <cellStyle name="Millares 68" xfId="299"/>
    <cellStyle name="Millares 69" xfId="300"/>
    <cellStyle name="Millares 7" xfId="301"/>
    <cellStyle name="Millares 7 2" xfId="302"/>
    <cellStyle name="Millares 70" xfId="303"/>
    <cellStyle name="Millares 71" xfId="304"/>
    <cellStyle name="Millares 72" xfId="305"/>
    <cellStyle name="Millares 73" xfId="306"/>
    <cellStyle name="Millares 74" xfId="307"/>
    <cellStyle name="Millares 75" xfId="308"/>
    <cellStyle name="Millares 76" xfId="309"/>
    <cellStyle name="Millares 77" xfId="310"/>
    <cellStyle name="Millares 78" xfId="311"/>
    <cellStyle name="Millares 79" xfId="312"/>
    <cellStyle name="Millares 8" xfId="313"/>
    <cellStyle name="Millares 8 2" xfId="314"/>
    <cellStyle name="Millares 80" xfId="315"/>
    <cellStyle name="Millares 81" xfId="316"/>
    <cellStyle name="Millares 82" xfId="317"/>
    <cellStyle name="Millares 83" xfId="318"/>
    <cellStyle name="Millares 84" xfId="319"/>
    <cellStyle name="Millares 85" xfId="320"/>
    <cellStyle name="Millares 86" xfId="321"/>
    <cellStyle name="Millares 87" xfId="322"/>
    <cellStyle name="Millares 88" xfId="323"/>
    <cellStyle name="Millares 89" xfId="324"/>
    <cellStyle name="Millares 9" xfId="325"/>
    <cellStyle name="Millares 9 2" xfId="326"/>
    <cellStyle name="Millares 90" xfId="327"/>
    <cellStyle name="Millares 91" xfId="328"/>
    <cellStyle name="Millares 92" xfId="329"/>
    <cellStyle name="Millares 93" xfId="330"/>
    <cellStyle name="Millares 94" xfId="331"/>
    <cellStyle name="Millares 95" xfId="332"/>
    <cellStyle name="Millares 96" xfId="333"/>
    <cellStyle name="Millares_PAMC2004 2" xfId="334"/>
    <cellStyle name="Currency" xfId="335"/>
    <cellStyle name="Currency [0]" xfId="336"/>
    <cellStyle name="Moneda 2" xfId="337"/>
    <cellStyle name="Moneda 2 2" xfId="338"/>
    <cellStyle name="Moneda 3" xfId="339"/>
    <cellStyle name="Moneda 3 2" xfId="340"/>
    <cellStyle name="Moneda 3 2 2" xfId="341"/>
    <cellStyle name="Moneda 3 3" xfId="342"/>
    <cellStyle name="Moneda 4" xfId="343"/>
    <cellStyle name="Moneda 4 2" xfId="344"/>
    <cellStyle name="Moneda_PAMC2004 2" xfId="345"/>
    <cellStyle name="Neutral" xfId="346"/>
    <cellStyle name="Normal 10" xfId="347"/>
    <cellStyle name="Normal 10 2" xfId="348"/>
    <cellStyle name="Normal 10 2 2" xfId="349"/>
    <cellStyle name="Normal 10 2 2 2" xfId="350"/>
    <cellStyle name="Normal 10 2 3" xfId="351"/>
    <cellStyle name="Normal 10 3" xfId="352"/>
    <cellStyle name="Normal 10_79" xfId="353"/>
    <cellStyle name="Normal 100" xfId="354"/>
    <cellStyle name="Normal 101" xfId="355"/>
    <cellStyle name="Normal 101 2" xfId="356"/>
    <cellStyle name="Normal 102" xfId="357"/>
    <cellStyle name="Normal 102 2" xfId="358"/>
    <cellStyle name="Normal 103" xfId="359"/>
    <cellStyle name="Normal 103 2" xfId="360"/>
    <cellStyle name="Normal 104" xfId="361"/>
    <cellStyle name="Normal 104 2" xfId="362"/>
    <cellStyle name="Normal 105" xfId="363"/>
    <cellStyle name="Normal 106" xfId="364"/>
    <cellStyle name="Normal 107" xfId="365"/>
    <cellStyle name="Normal 108" xfId="366"/>
    <cellStyle name="Normal 109" xfId="367"/>
    <cellStyle name="Normal 11" xfId="368"/>
    <cellStyle name="Normal 11 2" xfId="369"/>
    <cellStyle name="Normal 11 2 2" xfId="370"/>
    <cellStyle name="Normal 11 3" xfId="371"/>
    <cellStyle name="Normal 11 4" xfId="372"/>
    <cellStyle name="Normal 11_79" xfId="373"/>
    <cellStyle name="Normal 110" xfId="374"/>
    <cellStyle name="Normal 111" xfId="375"/>
    <cellStyle name="Normal 112" xfId="376"/>
    <cellStyle name="Normal 113" xfId="377"/>
    <cellStyle name="Normal 114" xfId="378"/>
    <cellStyle name="Normal 12" xfId="379"/>
    <cellStyle name="Normal 12 2" xfId="380"/>
    <cellStyle name="Normal 12 3" xfId="381"/>
    <cellStyle name="Normal 12_79" xfId="382"/>
    <cellStyle name="Normal 120" xfId="383"/>
    <cellStyle name="Normal 120 2" xfId="384"/>
    <cellStyle name="Normal 120 2 2" xfId="385"/>
    <cellStyle name="Normal 120 3" xfId="386"/>
    <cellStyle name="Normal 120 4" xfId="387"/>
    <cellStyle name="Normal 120 5" xfId="388"/>
    <cellStyle name="Normal 120 6" xfId="389"/>
    <cellStyle name="Normal 123" xfId="390"/>
    <cellStyle name="Normal 13" xfId="391"/>
    <cellStyle name="Normal 13 2" xfId="392"/>
    <cellStyle name="Normal 13 3" xfId="393"/>
    <cellStyle name="Normal 13 3 2" xfId="394"/>
    <cellStyle name="Normal 13 3 2 2" xfId="395"/>
    <cellStyle name="Normal 13 3 2 2 2" xfId="396"/>
    <cellStyle name="Normal 13 3 2 3" xfId="397"/>
    <cellStyle name="Normal 13 3 3" xfId="398"/>
    <cellStyle name="Normal 13 3 3 2" xfId="399"/>
    <cellStyle name="Normal 13 3 4" xfId="400"/>
    <cellStyle name="Normal 13 4" xfId="401"/>
    <cellStyle name="Normal 13 5" xfId="402"/>
    <cellStyle name="Normal 13 5 2" xfId="403"/>
    <cellStyle name="Normal 13_79" xfId="404"/>
    <cellStyle name="Normal 14" xfId="405"/>
    <cellStyle name="Normal 14 2" xfId="406"/>
    <cellStyle name="Normal 14 3" xfId="407"/>
    <cellStyle name="Normal 14 3 2" xfId="408"/>
    <cellStyle name="Normal 14 3 2 2" xfId="409"/>
    <cellStyle name="Normal 14 3 2 2 2" xfId="410"/>
    <cellStyle name="Normal 14 3 2 3" xfId="411"/>
    <cellStyle name="Normal 14 3 3" xfId="412"/>
    <cellStyle name="Normal 14 3 3 2" xfId="413"/>
    <cellStyle name="Normal 14 3 4" xfId="414"/>
    <cellStyle name="Normal 14 4" xfId="415"/>
    <cellStyle name="Normal 14 5" xfId="416"/>
    <cellStyle name="Normal 14 5 2" xfId="417"/>
    <cellStyle name="Normal 14_79" xfId="418"/>
    <cellStyle name="Normal 15" xfId="419"/>
    <cellStyle name="Normal 15 2" xfId="420"/>
    <cellStyle name="Normal 15 2 2" xfId="421"/>
    <cellStyle name="Normal 15_79" xfId="422"/>
    <cellStyle name="Normal 16" xfId="423"/>
    <cellStyle name="Normal 16 2" xfId="424"/>
    <cellStyle name="Normal 16 3" xfId="425"/>
    <cellStyle name="Normal 16 4" xfId="426"/>
    <cellStyle name="Normal 16_79" xfId="427"/>
    <cellStyle name="Normal 17" xfId="428"/>
    <cellStyle name="Normal 17 2" xfId="429"/>
    <cellStyle name="Normal 17_79" xfId="430"/>
    <cellStyle name="Normal 18" xfId="431"/>
    <cellStyle name="Normal 18 2" xfId="432"/>
    <cellStyle name="Normal 18_79" xfId="433"/>
    <cellStyle name="Normal 19" xfId="434"/>
    <cellStyle name="Normal 19 2" xfId="435"/>
    <cellStyle name="Normal 19 3" xfId="436"/>
    <cellStyle name="Normal 19_79" xfId="437"/>
    <cellStyle name="Normal 2" xfId="438"/>
    <cellStyle name="Normal 2 10" xfId="439"/>
    <cellStyle name="Normal 2 11" xfId="440"/>
    <cellStyle name="Normal 2 2" xfId="441"/>
    <cellStyle name="Normal 2 2 10" xfId="442"/>
    <cellStyle name="Normal 2 2 2" xfId="443"/>
    <cellStyle name="Normal 2 2 2 2" xfId="444"/>
    <cellStyle name="Normal 2 2 2_79" xfId="445"/>
    <cellStyle name="Normal 2 2 3" xfId="446"/>
    <cellStyle name="Normal 2 2 3 2" xfId="447"/>
    <cellStyle name="Normal 2 2 4" xfId="448"/>
    <cellStyle name="Normal 2 2 5" xfId="449"/>
    <cellStyle name="Normal 2 2 6" xfId="450"/>
    <cellStyle name="Normal 2 2 7" xfId="451"/>
    <cellStyle name="Normal 2 2 8" xfId="452"/>
    <cellStyle name="Normal 2 2 9" xfId="453"/>
    <cellStyle name="Normal 2 2_79" xfId="454"/>
    <cellStyle name="Normal 2 3" xfId="455"/>
    <cellStyle name="Normal 2 3 2" xfId="456"/>
    <cellStyle name="Normal 2 3 2 2" xfId="457"/>
    <cellStyle name="Normal 2 3 3" xfId="458"/>
    <cellStyle name="Normal 2 3_79" xfId="459"/>
    <cellStyle name="Normal 2 4" xfId="460"/>
    <cellStyle name="Normal 2 4 2" xfId="461"/>
    <cellStyle name="Normal 2 4_79" xfId="462"/>
    <cellStyle name="Normal 2 5" xfId="463"/>
    <cellStyle name="Normal 2 5 2" xfId="464"/>
    <cellStyle name="Normal 2 6" xfId="465"/>
    <cellStyle name="Normal 2 6 2" xfId="466"/>
    <cellStyle name="Normal 2 7" xfId="467"/>
    <cellStyle name="Normal 2 7 2" xfId="468"/>
    <cellStyle name="Normal 2 7 3" xfId="469"/>
    <cellStyle name="Normal 2 8" xfId="470"/>
    <cellStyle name="Normal 2 9" xfId="471"/>
    <cellStyle name="Normal 2_79" xfId="472"/>
    <cellStyle name="Normal 20" xfId="473"/>
    <cellStyle name="Normal 20 2" xfId="474"/>
    <cellStyle name="Normal 20_79" xfId="475"/>
    <cellStyle name="Normal 21" xfId="476"/>
    <cellStyle name="Normal 21 2" xfId="477"/>
    <cellStyle name="Normal 21_79" xfId="478"/>
    <cellStyle name="Normal 22" xfId="479"/>
    <cellStyle name="Normal 22 2" xfId="480"/>
    <cellStyle name="Normal 22_79" xfId="481"/>
    <cellStyle name="Normal 23" xfId="482"/>
    <cellStyle name="Normal 23 2" xfId="483"/>
    <cellStyle name="Normal 23_79" xfId="484"/>
    <cellStyle name="Normal 24" xfId="485"/>
    <cellStyle name="Normal 24 2" xfId="486"/>
    <cellStyle name="Normal 24_79" xfId="487"/>
    <cellStyle name="Normal 25" xfId="488"/>
    <cellStyle name="Normal 25 2" xfId="489"/>
    <cellStyle name="Normal 25_79" xfId="490"/>
    <cellStyle name="Normal 26" xfId="491"/>
    <cellStyle name="Normal 26 2" xfId="492"/>
    <cellStyle name="Normal 26_79" xfId="493"/>
    <cellStyle name="Normal 27" xfId="494"/>
    <cellStyle name="Normal 27 2" xfId="495"/>
    <cellStyle name="Normal 27_79" xfId="496"/>
    <cellStyle name="Normal 28" xfId="497"/>
    <cellStyle name="Normal 28 2" xfId="498"/>
    <cellStyle name="Normal 28_79" xfId="499"/>
    <cellStyle name="Normal 29" xfId="500"/>
    <cellStyle name="Normal 29 2" xfId="501"/>
    <cellStyle name="Normal 29_79" xfId="502"/>
    <cellStyle name="Normal 3" xfId="503"/>
    <cellStyle name="Normal 3 10" xfId="504"/>
    <cellStyle name="Normal 3 11" xfId="505"/>
    <cellStyle name="Normal 3 2" xfId="506"/>
    <cellStyle name="Normal 3 2 2" xfId="507"/>
    <cellStyle name="Normal 3 2 2 2" xfId="508"/>
    <cellStyle name="Normal 3 2 2 2 2" xfId="509"/>
    <cellStyle name="Normal 3 2 2 3" xfId="510"/>
    <cellStyle name="Normal 3 2 2 4" xfId="511"/>
    <cellStyle name="Normal 3 2 3" xfId="512"/>
    <cellStyle name="Normal 3 2 3 2" xfId="513"/>
    <cellStyle name="Normal 3 2 3 2 2" xfId="514"/>
    <cellStyle name="Normal 3 2 3 3" xfId="515"/>
    <cellStyle name="Normal 3 2 3 4" xfId="516"/>
    <cellStyle name="Normal 3 2 4" xfId="517"/>
    <cellStyle name="Normal 3 2 4 2" xfId="518"/>
    <cellStyle name="Normal 3 2 5" xfId="519"/>
    <cellStyle name="Normal 3 2 6" xfId="520"/>
    <cellStyle name="Normal 3 2 7" xfId="521"/>
    <cellStyle name="Normal 3 2_79" xfId="522"/>
    <cellStyle name="Normal 3 3" xfId="523"/>
    <cellStyle name="Normal 3 3 2" xfId="524"/>
    <cellStyle name="Normal 3 3 2 2" xfId="525"/>
    <cellStyle name="Normal 3 3 2 2 2" xfId="526"/>
    <cellStyle name="Normal 3 3 2 3" xfId="527"/>
    <cellStyle name="Normal 3 3 3" xfId="528"/>
    <cellStyle name="Normal 3 3 3 2" xfId="529"/>
    <cellStyle name="Normal 3 3 4" xfId="530"/>
    <cellStyle name="Normal 3 3 5" xfId="531"/>
    <cellStyle name="Normal 3 4" xfId="532"/>
    <cellStyle name="Normal 3 4 2" xfId="533"/>
    <cellStyle name="Normal 3 4 2 2" xfId="534"/>
    <cellStyle name="Normal 3 4 3" xfId="535"/>
    <cellStyle name="Normal 3 4 4" xfId="536"/>
    <cellStyle name="Normal 3 5" xfId="537"/>
    <cellStyle name="Normal 3 5 2" xfId="538"/>
    <cellStyle name="Normal 3 5 2 2" xfId="539"/>
    <cellStyle name="Normal 3 5 3" xfId="540"/>
    <cellStyle name="Normal 3 5 4" xfId="541"/>
    <cellStyle name="Normal 3 6" xfId="542"/>
    <cellStyle name="Normal 3 6 2" xfId="543"/>
    <cellStyle name="Normal 3 6 3" xfId="544"/>
    <cellStyle name="Normal 3 6 4" xfId="545"/>
    <cellStyle name="Normal 3 7" xfId="546"/>
    <cellStyle name="Normal 3 7 2" xfId="547"/>
    <cellStyle name="Normal 3 8" xfId="548"/>
    <cellStyle name="Normal 3 9" xfId="549"/>
    <cellStyle name="Normal 3_79" xfId="550"/>
    <cellStyle name="Normal 30" xfId="551"/>
    <cellStyle name="Normal 30 2" xfId="552"/>
    <cellStyle name="Normal 30_79" xfId="553"/>
    <cellStyle name="Normal 31" xfId="554"/>
    <cellStyle name="Normal 31 2" xfId="555"/>
    <cellStyle name="Normal 31_79" xfId="556"/>
    <cellStyle name="Normal 32" xfId="557"/>
    <cellStyle name="Normal 32 2" xfId="558"/>
    <cellStyle name="Normal 32 2 2" xfId="559"/>
    <cellStyle name="Normal 32 3" xfId="560"/>
    <cellStyle name="Normal 32_79" xfId="561"/>
    <cellStyle name="Normal 33" xfId="562"/>
    <cellStyle name="Normal 33 2" xfId="563"/>
    <cellStyle name="Normal 34" xfId="564"/>
    <cellStyle name="Normal 34 2" xfId="565"/>
    <cellStyle name="Normal 34_79" xfId="566"/>
    <cellStyle name="Normal 35" xfId="567"/>
    <cellStyle name="Normal 35 2" xfId="568"/>
    <cellStyle name="Normal 36" xfId="569"/>
    <cellStyle name="Normal 36 2" xfId="570"/>
    <cellStyle name="Normal 37" xfId="571"/>
    <cellStyle name="Normal 37 2" xfId="572"/>
    <cellStyle name="Normal 37_79" xfId="573"/>
    <cellStyle name="Normal 38" xfId="574"/>
    <cellStyle name="Normal 38 2" xfId="575"/>
    <cellStyle name="Normal 38_79" xfId="576"/>
    <cellStyle name="Normal 39" xfId="577"/>
    <cellStyle name="Normal 39 2" xfId="578"/>
    <cellStyle name="Normal 4" xfId="579"/>
    <cellStyle name="Normal 4 10" xfId="580"/>
    <cellStyle name="Normal 4 11" xfId="581"/>
    <cellStyle name="Normal 4 2" xfId="582"/>
    <cellStyle name="Normal 4 2 2" xfId="583"/>
    <cellStyle name="Normal 4 2 3" xfId="584"/>
    <cellStyle name="Normal 4 2_79" xfId="585"/>
    <cellStyle name="Normal 4 3" xfId="586"/>
    <cellStyle name="Normal 4 3 2" xfId="587"/>
    <cellStyle name="Normal 4 3 3" xfId="588"/>
    <cellStyle name="Normal 4 4" xfId="589"/>
    <cellStyle name="Normal 4 4 2" xfId="590"/>
    <cellStyle name="Normal 4 5" xfId="591"/>
    <cellStyle name="Normal 4 6" xfId="592"/>
    <cellStyle name="Normal 4 7" xfId="593"/>
    <cellStyle name="Normal 4 8" xfId="594"/>
    <cellStyle name="Normal 4 9" xfId="595"/>
    <cellStyle name="Normal 4_79" xfId="596"/>
    <cellStyle name="Normal 40" xfId="597"/>
    <cellStyle name="Normal 40 2" xfId="598"/>
    <cellStyle name="Normal 41" xfId="599"/>
    <cellStyle name="Normal 41 2" xfId="600"/>
    <cellStyle name="Normal 42" xfId="601"/>
    <cellStyle name="Normal 42 2" xfId="602"/>
    <cellStyle name="Normal 43" xfId="603"/>
    <cellStyle name="Normal 43 2" xfId="604"/>
    <cellStyle name="Normal 44" xfId="605"/>
    <cellStyle name="Normal 44 2" xfId="606"/>
    <cellStyle name="Normal 45" xfId="607"/>
    <cellStyle name="Normal 45 2" xfId="608"/>
    <cellStyle name="Normal 45 3" xfId="609"/>
    <cellStyle name="Normal 46" xfId="610"/>
    <cellStyle name="Normal 47" xfId="611"/>
    <cellStyle name="Normal 48" xfId="612"/>
    <cellStyle name="Normal 49" xfId="613"/>
    <cellStyle name="Normal 5" xfId="614"/>
    <cellStyle name="Normal 5 2" xfId="615"/>
    <cellStyle name="Normal 5 2 2" xfId="616"/>
    <cellStyle name="Normal 5 2 2 2" xfId="617"/>
    <cellStyle name="Normal 5 2 3" xfId="618"/>
    <cellStyle name="Normal 5 2 4" xfId="619"/>
    <cellStyle name="Normal 5 2 5" xfId="620"/>
    <cellStyle name="Normal 5 3" xfId="621"/>
    <cellStyle name="Normal 5 3 2" xfId="622"/>
    <cellStyle name="Normal 5 4" xfId="623"/>
    <cellStyle name="Normal 5 5" xfId="624"/>
    <cellStyle name="Normal 5_79" xfId="625"/>
    <cellStyle name="Normal 50" xfId="626"/>
    <cellStyle name="Normal 51" xfId="627"/>
    <cellStyle name="Normal 52" xfId="628"/>
    <cellStyle name="Normal 53" xfId="629"/>
    <cellStyle name="Normal 54" xfId="630"/>
    <cellStyle name="Normal 55" xfId="631"/>
    <cellStyle name="Normal 56" xfId="632"/>
    <cellStyle name="Normal 57" xfId="633"/>
    <cellStyle name="Normal 58" xfId="634"/>
    <cellStyle name="Normal 59" xfId="635"/>
    <cellStyle name="Normal 6" xfId="636"/>
    <cellStyle name="Normal 6 2" xfId="637"/>
    <cellStyle name="Normal 6 2 2" xfId="638"/>
    <cellStyle name="Normal 6 2 2 2" xfId="639"/>
    <cellStyle name="Normal 6 2 3" xfId="640"/>
    <cellStyle name="Normal 6 2 4" xfId="641"/>
    <cellStyle name="Normal 6 2 5" xfId="642"/>
    <cellStyle name="Normal 6 3" xfId="643"/>
    <cellStyle name="Normal 6 3 2" xfId="644"/>
    <cellStyle name="Normal 6 4" xfId="645"/>
    <cellStyle name="Normal 6 5" xfId="646"/>
    <cellStyle name="Normal 6_79" xfId="647"/>
    <cellStyle name="Normal 60" xfId="648"/>
    <cellStyle name="Normal 61" xfId="649"/>
    <cellStyle name="Normal 62" xfId="650"/>
    <cellStyle name="Normal 63" xfId="651"/>
    <cellStyle name="Normal 64" xfId="652"/>
    <cellStyle name="Normal 65" xfId="653"/>
    <cellStyle name="Normal 66" xfId="654"/>
    <cellStyle name="Normal 67" xfId="655"/>
    <cellStyle name="Normal 68" xfId="656"/>
    <cellStyle name="Normal 69" xfId="657"/>
    <cellStyle name="Normal 7" xfId="658"/>
    <cellStyle name="Normal 7 2" xfId="659"/>
    <cellStyle name="Normal 7 2 2" xfId="660"/>
    <cellStyle name="Normal 7 2 2 2" xfId="661"/>
    <cellStyle name="Normal 7 2 3" xfId="662"/>
    <cellStyle name="Normal 7 2 4" xfId="663"/>
    <cellStyle name="Normal 7 2 5" xfId="664"/>
    <cellStyle name="Normal 7 3" xfId="665"/>
    <cellStyle name="Normal 7 3 2" xfId="666"/>
    <cellStyle name="Normal 7 4" xfId="667"/>
    <cellStyle name="Normal 7 5" xfId="668"/>
    <cellStyle name="Normal 7_79" xfId="669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3" xfId="683"/>
    <cellStyle name="Normal 8 4" xfId="684"/>
    <cellStyle name="Normal 8_79" xfId="685"/>
    <cellStyle name="Normal 80" xfId="686"/>
    <cellStyle name="Normal 81" xfId="687"/>
    <cellStyle name="Normal 82" xfId="688"/>
    <cellStyle name="Normal 83" xfId="689"/>
    <cellStyle name="Normal 84" xfId="690"/>
    <cellStyle name="Normal 85" xfId="691"/>
    <cellStyle name="Normal 86" xfId="692"/>
    <cellStyle name="Normal 87" xfId="693"/>
    <cellStyle name="Normal 88" xfId="694"/>
    <cellStyle name="Normal 88 2" xfId="695"/>
    <cellStyle name="Normal 88 2 2" xfId="696"/>
    <cellStyle name="Normal 88 3" xfId="697"/>
    <cellStyle name="Normal 89" xfId="698"/>
    <cellStyle name="Normal 89 2" xfId="699"/>
    <cellStyle name="Normal 89 3" xfId="700"/>
    <cellStyle name="Normal 9" xfId="701"/>
    <cellStyle name="Normal 9 2" xfId="702"/>
    <cellStyle name="Normal 9 2 2" xfId="703"/>
    <cellStyle name="Normal 9 2 3" xfId="704"/>
    <cellStyle name="Normal 9 3" xfId="705"/>
    <cellStyle name="Normal 9 3 2" xfId="706"/>
    <cellStyle name="Normal 9 4" xfId="707"/>
    <cellStyle name="Normal 9 5" xfId="708"/>
    <cellStyle name="Normal 9 6" xfId="709"/>
    <cellStyle name="Normal 9_79" xfId="710"/>
    <cellStyle name="Normal 90" xfId="711"/>
    <cellStyle name="Normal 91" xfId="712"/>
    <cellStyle name="Normal 92" xfId="713"/>
    <cellStyle name="Normal 93" xfId="714"/>
    <cellStyle name="Normal 94" xfId="715"/>
    <cellStyle name="Normal 95" xfId="716"/>
    <cellStyle name="Normal 96" xfId="717"/>
    <cellStyle name="Normal 97" xfId="718"/>
    <cellStyle name="Normal 98" xfId="719"/>
    <cellStyle name="Normal 99" xfId="720"/>
    <cellStyle name="Normal 99 2" xfId="721"/>
    <cellStyle name="Notas" xfId="722"/>
    <cellStyle name="Notas 2" xfId="723"/>
    <cellStyle name="Notas 2 10" xfId="724"/>
    <cellStyle name="Notas 2 2" xfId="725"/>
    <cellStyle name="Notas 2 2 2" xfId="726"/>
    <cellStyle name="Notas 2 2 2 2" xfId="727"/>
    <cellStyle name="Notas 2 2 3" xfId="728"/>
    <cellStyle name="Notas 2 2 4" xfId="729"/>
    <cellStyle name="Notas 2 3" xfId="730"/>
    <cellStyle name="Notas 2 3 2" xfId="731"/>
    <cellStyle name="Notas 2 3 2 2" xfId="732"/>
    <cellStyle name="Notas 2 3 3" xfId="733"/>
    <cellStyle name="Notas 2 3 4" xfId="734"/>
    <cellStyle name="Notas 2 4" xfId="735"/>
    <cellStyle name="Notas 2 4 2" xfId="736"/>
    <cellStyle name="Notas 2 4 3" xfId="737"/>
    <cellStyle name="Notas 2 5" xfId="738"/>
    <cellStyle name="Notas 2 5 2" xfId="739"/>
    <cellStyle name="Notas 2 5 3" xfId="740"/>
    <cellStyle name="Notas 2 6" xfId="741"/>
    <cellStyle name="Notas 2 6 2" xfId="742"/>
    <cellStyle name="Notas 2 7" xfId="743"/>
    <cellStyle name="Notas 2 8" xfId="744"/>
    <cellStyle name="Notas 2 9" xfId="745"/>
    <cellStyle name="Notas 3" xfId="746"/>
    <cellStyle name="Notas 3 2" xfId="747"/>
    <cellStyle name="Notas 3 2 2" xfId="748"/>
    <cellStyle name="Notas 3 3" xfId="749"/>
    <cellStyle name="Percent" xfId="750"/>
    <cellStyle name="Porcentaje 2" xfId="751"/>
    <cellStyle name="Porcentaje 2 2" xfId="752"/>
    <cellStyle name="Porcentaje 2 3" xfId="753"/>
    <cellStyle name="Porcentaje 3" xfId="754"/>
    <cellStyle name="Porcentaje 3 2" xfId="755"/>
    <cellStyle name="Porcentaje 4" xfId="756"/>
    <cellStyle name="Porcentaje 5" xfId="757"/>
    <cellStyle name="Porcentaje 6" xfId="758"/>
    <cellStyle name="Porcentaje 7" xfId="759"/>
    <cellStyle name="Porcentual 10" xfId="760"/>
    <cellStyle name="Porcentual 11" xfId="761"/>
    <cellStyle name="Porcentual 12" xfId="762"/>
    <cellStyle name="Porcentual 13" xfId="763"/>
    <cellStyle name="Porcentual 14" xfId="764"/>
    <cellStyle name="Porcentual 15" xfId="765"/>
    <cellStyle name="Porcentual 16" xfId="766"/>
    <cellStyle name="Porcentual 17" xfId="767"/>
    <cellStyle name="Porcentual 18" xfId="768"/>
    <cellStyle name="Porcentual 19" xfId="769"/>
    <cellStyle name="Porcentual 2" xfId="770"/>
    <cellStyle name="Porcentual 2 10" xfId="771"/>
    <cellStyle name="Porcentual 2 11" xfId="772"/>
    <cellStyle name="Porcentual 2 12" xfId="773"/>
    <cellStyle name="Porcentual 2 13" xfId="774"/>
    <cellStyle name="Porcentual 2 14" xfId="775"/>
    <cellStyle name="Porcentual 2 15" xfId="776"/>
    <cellStyle name="Porcentual 2 16" xfId="777"/>
    <cellStyle name="Porcentual 2 17" xfId="778"/>
    <cellStyle name="Porcentual 2 18" xfId="779"/>
    <cellStyle name="Porcentual 2 19" xfId="780"/>
    <cellStyle name="Porcentual 2 2" xfId="781"/>
    <cellStyle name="Porcentual 2 2 2" xfId="782"/>
    <cellStyle name="Porcentual 2 20" xfId="783"/>
    <cellStyle name="Porcentual 2 21" xfId="784"/>
    <cellStyle name="Porcentual 2 22" xfId="785"/>
    <cellStyle name="Porcentual 2 23" xfId="786"/>
    <cellStyle name="Porcentual 2 24" xfId="787"/>
    <cellStyle name="Porcentual 2 25" xfId="788"/>
    <cellStyle name="Porcentual 2 26" xfId="789"/>
    <cellStyle name="Porcentual 2 27" xfId="790"/>
    <cellStyle name="Porcentual 2 28" xfId="791"/>
    <cellStyle name="Porcentual 2 29" xfId="792"/>
    <cellStyle name="Porcentual 2 29 2" xfId="793"/>
    <cellStyle name="Porcentual 2 3" xfId="794"/>
    <cellStyle name="Porcentual 2 30" xfId="795"/>
    <cellStyle name="Porcentual 2 31" xfId="796"/>
    <cellStyle name="Porcentual 2 4" xfId="797"/>
    <cellStyle name="Porcentual 2 5" xfId="798"/>
    <cellStyle name="Porcentual 2 6" xfId="799"/>
    <cellStyle name="Porcentual 2 7" xfId="800"/>
    <cellStyle name="Porcentual 2 8" xfId="801"/>
    <cellStyle name="Porcentual 2 9" xfId="802"/>
    <cellStyle name="Porcentual 20" xfId="803"/>
    <cellStyle name="Porcentual 21" xfId="804"/>
    <cellStyle name="Porcentual 22" xfId="805"/>
    <cellStyle name="Porcentual 23" xfId="806"/>
    <cellStyle name="Porcentual 24" xfId="807"/>
    <cellStyle name="Porcentual 25" xfId="808"/>
    <cellStyle name="Porcentual 26" xfId="809"/>
    <cellStyle name="Porcentual 27" xfId="810"/>
    <cellStyle name="Porcentual 28" xfId="811"/>
    <cellStyle name="Porcentual 29" xfId="812"/>
    <cellStyle name="Porcentual 3" xfId="813"/>
    <cellStyle name="Porcentual 3 2" xfId="814"/>
    <cellStyle name="Porcentual 3 3" xfId="815"/>
    <cellStyle name="Porcentual 3 4" xfId="816"/>
    <cellStyle name="Porcentual 3 4 2" xfId="817"/>
    <cellStyle name="Porcentual 30" xfId="818"/>
    <cellStyle name="Porcentual 31" xfId="819"/>
    <cellStyle name="Porcentual 32" xfId="820"/>
    <cellStyle name="Porcentual 33" xfId="821"/>
    <cellStyle name="Porcentual 34" xfId="822"/>
    <cellStyle name="Porcentual 35" xfId="823"/>
    <cellStyle name="Porcentual 36" xfId="824"/>
    <cellStyle name="Porcentual 37" xfId="825"/>
    <cellStyle name="Porcentual 37 2" xfId="826"/>
    <cellStyle name="Porcentual 37 3" xfId="827"/>
    <cellStyle name="Porcentual 4" xfId="828"/>
    <cellStyle name="Porcentual 4 2" xfId="829"/>
    <cellStyle name="Porcentual 4 2 2" xfId="830"/>
    <cellStyle name="Porcentual 5" xfId="831"/>
    <cellStyle name="Porcentual 6" xfId="832"/>
    <cellStyle name="Porcentual 7" xfId="833"/>
    <cellStyle name="Porcentual 8" xfId="834"/>
    <cellStyle name="Porcentual 9" xfId="835"/>
    <cellStyle name="Salida" xfId="836"/>
    <cellStyle name="Texto de advertencia" xfId="837"/>
    <cellStyle name="Texto explicativo" xfId="838"/>
    <cellStyle name="Título" xfId="839"/>
    <cellStyle name="Título 1" xfId="840"/>
    <cellStyle name="Título 2" xfId="841"/>
    <cellStyle name="Título 3" xfId="842"/>
    <cellStyle name="Total" xfId="8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I.1 Factura Electr&#243;nica'!A1" /><Relationship Id="rId3" Type="http://schemas.openxmlformats.org/officeDocument/2006/relationships/hyperlink" Target="#'I.1 Factura Electr&#243;nica'!A1" /><Relationship Id="rId4" Type="http://schemas.openxmlformats.org/officeDocument/2006/relationships/hyperlink" Target="#'I.2 Firma Electr&#243;nica'!A1" /><Relationship Id="rId5" Type="http://schemas.openxmlformats.org/officeDocument/2006/relationships/hyperlink" Target="#'I.2 Firma Electr&#243;nica'!A1" /><Relationship Id="rId6" Type="http://schemas.openxmlformats.org/officeDocument/2006/relationships/image" Target="../media/image2.png" /><Relationship Id="rId7" Type="http://schemas.openxmlformats.org/officeDocument/2006/relationships/hyperlink" Target="#'I.3 Contribuyentes Activos'!A1" /><Relationship Id="rId8" Type="http://schemas.openxmlformats.org/officeDocument/2006/relationships/hyperlink" Target="#'I.3 Contribuyentes Activos'!A1" /><Relationship Id="rId9" Type="http://schemas.openxmlformats.org/officeDocument/2006/relationships/hyperlink" Target="#'I.4 Devoluciones'!A1" /><Relationship Id="rId10" Type="http://schemas.openxmlformats.org/officeDocument/2006/relationships/hyperlink" Target="#'I.4 Devoluciones'!A1" /><Relationship Id="rId11" Type="http://schemas.openxmlformats.org/officeDocument/2006/relationships/hyperlink" Target="#'I.5 R&#233;gimenIncorporaci&#243;nFiscal'!A1" /><Relationship Id="rId12" Type="http://schemas.openxmlformats.org/officeDocument/2006/relationships/hyperlink" Target="#'I.5 R&#233;gimenIncorporaci&#243;nFiscal'!A1" /><Relationship Id="rId13" Type="http://schemas.openxmlformats.org/officeDocument/2006/relationships/hyperlink" Target="#'II.1 Declaraciones anuales'!A1" /><Relationship Id="rId14" Type="http://schemas.openxmlformats.org/officeDocument/2006/relationships/hyperlink" Target="#'II.1 Declaraciones anuales'!A1" /><Relationship Id="rId15" Type="http://schemas.openxmlformats.org/officeDocument/2006/relationships/hyperlink" Target="#'II.2 N&#250;mero de pagos por medio'!A1" /><Relationship Id="rId16" Type="http://schemas.openxmlformats.org/officeDocument/2006/relationships/hyperlink" Target="#'II.2 N&#250;mero de pagos por medio'!A1" /><Relationship Id="rId17" Type="http://schemas.openxmlformats.org/officeDocument/2006/relationships/image" Target="../media/image3.png" /><Relationship Id="rId18" Type="http://schemas.openxmlformats.org/officeDocument/2006/relationships/hyperlink" Target="#'II.3 Pagos por tipo de contrib'!A1" /><Relationship Id="rId19" Type="http://schemas.openxmlformats.org/officeDocument/2006/relationships/hyperlink" Target="#'II.3 Pagos por tipo de contrib'!A1" /><Relationship Id="rId20" Type="http://schemas.openxmlformats.org/officeDocument/2006/relationships/hyperlink" Target="#'II.5 Operaciones comercio ext'!A1" /><Relationship Id="rId21" Type="http://schemas.openxmlformats.org/officeDocument/2006/relationships/hyperlink" Target="#'II.5 Operaciones comercio ext'!A1" /><Relationship Id="rId22" Type="http://schemas.openxmlformats.org/officeDocument/2006/relationships/hyperlink" Target="#'IV. Recaudaci&#243;n'!A1" /><Relationship Id="rId23" Type="http://schemas.openxmlformats.org/officeDocument/2006/relationships/hyperlink" Target="#'IV. Recaudaci&#243;n'!A1" /><Relationship Id="rId24" Type="http://schemas.openxmlformats.org/officeDocument/2006/relationships/hyperlink" Target="#'IV. Recaudaci&#243;n'!A1" /><Relationship Id="rId25" Type="http://schemas.openxmlformats.org/officeDocument/2006/relationships/hyperlink" Target="#'IV. Recaudaci&#243;n'!A1" /><Relationship Id="rId26" Type="http://schemas.openxmlformats.org/officeDocument/2006/relationships/image" Target="../media/image4.png" /><Relationship Id="rId27" Type="http://schemas.openxmlformats.org/officeDocument/2006/relationships/hyperlink" Target="#'IV. Recaudaci&#243;n'!A1" /><Relationship Id="rId28" Type="http://schemas.openxmlformats.org/officeDocument/2006/relationships/hyperlink" Target="#'IV. Recaudaci&#243;n'!A1" /><Relationship Id="rId29" Type="http://schemas.openxmlformats.org/officeDocument/2006/relationships/hyperlink" Target="#'IV. Recaudaci&#243;n'!A1" /><Relationship Id="rId30" Type="http://schemas.openxmlformats.org/officeDocument/2006/relationships/hyperlink" Target="#'IV. Recaudaci&#243;n'!A1" /><Relationship Id="rId31" Type="http://schemas.openxmlformats.org/officeDocument/2006/relationships/image" Target="../media/image5.png" /><Relationship Id="rId32" Type="http://schemas.openxmlformats.org/officeDocument/2006/relationships/hyperlink" Target="#'IV. Recaudaci&#243;n'!A1" /><Relationship Id="rId33" Type="http://schemas.openxmlformats.org/officeDocument/2006/relationships/hyperlink" Target="#'IV. Recaudaci&#243;n'!A1" /><Relationship Id="rId34" Type="http://schemas.openxmlformats.org/officeDocument/2006/relationships/hyperlink" Target="#'V.1 Costo de la recaudaci&#243;n'!A1" /><Relationship Id="rId35" Type="http://schemas.openxmlformats.org/officeDocument/2006/relationships/hyperlink" Target="#'V.1 Costo de la recaudaci&#243;n'!A1" /><Relationship Id="rId36" Type="http://schemas.openxmlformats.org/officeDocument/2006/relationships/hyperlink" Target="#'V.2.1 Corrupci&#243;n Honestidad'!&#193;rea_de_impresi&#243;n" /><Relationship Id="rId37" Type="http://schemas.openxmlformats.org/officeDocument/2006/relationships/hyperlink" Target="#'V.2.1 Corrupci&#243;n Honestidad'!&#193;rea_de_impresi&#243;n" /><Relationship Id="rId38" Type="http://schemas.openxmlformats.org/officeDocument/2006/relationships/hyperlink" Target="#'V.3 Transparencia'!A1" /><Relationship Id="rId39" Type="http://schemas.openxmlformats.org/officeDocument/2006/relationships/hyperlink" Target="#'V.3 Transparencia'!A1" /><Relationship Id="rId40" Type="http://schemas.openxmlformats.org/officeDocument/2006/relationships/hyperlink" Target="#'V.4. FACLA'!A1" /><Relationship Id="rId41" Type="http://schemas.openxmlformats.org/officeDocument/2006/relationships/hyperlink" Target="#'V.4. FACLA'!A1" /><Relationship Id="rId42" Type="http://schemas.openxmlformats.org/officeDocument/2006/relationships/hyperlink" Target="#'V.5.1 PAMC Art. 10'!A1" /><Relationship Id="rId43" Type="http://schemas.openxmlformats.org/officeDocument/2006/relationships/hyperlink" Target="#'V.5.1 PAMC Art. 10'!A1" /><Relationship Id="rId44" Type="http://schemas.openxmlformats.org/officeDocument/2006/relationships/hyperlink" Target="#'III.1 Control de obligaciones'!A1" /><Relationship Id="rId45" Type="http://schemas.openxmlformats.org/officeDocument/2006/relationships/hyperlink" Target="#'III.1 Control de obligaciones'!A1" /><Relationship Id="rId46" Type="http://schemas.openxmlformats.org/officeDocument/2006/relationships/hyperlink" Target="#'III.2 Actos de Fiscalizaci&#243;n'!A1" /><Relationship Id="rId47" Type="http://schemas.openxmlformats.org/officeDocument/2006/relationships/hyperlink" Target="#'III.2 Actos de Fiscalizaci&#243;n'!A1" /><Relationship Id="rId48" Type="http://schemas.openxmlformats.org/officeDocument/2006/relationships/hyperlink" Target="#'III.3.1 Cartera de cr&#233;ditos'!A1" /><Relationship Id="rId49" Type="http://schemas.openxmlformats.org/officeDocument/2006/relationships/hyperlink" Target="#'III.3.1 Cartera de cr&#233;ditos'!A1" /><Relationship Id="rId50" Type="http://schemas.openxmlformats.org/officeDocument/2006/relationships/hyperlink" Target="#'III.4 Juicios'!A1" /><Relationship Id="rId51" Type="http://schemas.openxmlformats.org/officeDocument/2006/relationships/hyperlink" Target="#'III.4 Juicios'!A1" /><Relationship Id="rId52" Type="http://schemas.openxmlformats.org/officeDocument/2006/relationships/hyperlink" Target="#'VI.1 Evoluci&#243;n del Personal'!A1" /><Relationship Id="rId53" Type="http://schemas.openxmlformats.org/officeDocument/2006/relationships/hyperlink" Target="#'VI.1 Evoluci&#243;n del Personal'!A1" /><Relationship Id="rId54" Type="http://schemas.openxmlformats.org/officeDocument/2006/relationships/image" Target="../media/image6.png" /><Relationship Id="rId55" Type="http://schemas.openxmlformats.org/officeDocument/2006/relationships/hyperlink" Target="#Anexo!A1" /><Relationship Id="rId56" Type="http://schemas.openxmlformats.org/officeDocument/2006/relationships/hyperlink" Target="#Anex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'III.3.2 Importe recuperado'!A1" /><Relationship Id="rId3" Type="http://schemas.openxmlformats.org/officeDocument/2006/relationships/hyperlink" Target="#'III.3.2 Importe recuperado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'III.3.1 Cartera de cr&#233;ditos'!A1" /><Relationship Id="rId3" Type="http://schemas.openxmlformats.org/officeDocument/2006/relationships/hyperlink" Target="#'III.3.1 Cartera de cr&#233;ditos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#'V.2.2 Corrupci&#243;n Imagen SAT'!&#193;rea_de_impresi&#243;n" /><Relationship Id="rId3" Type="http://schemas.openxmlformats.org/officeDocument/2006/relationships/hyperlink" Target="#'V.2.2 Corrupci&#243;n Imagen SAT'!&#193;rea_de_impresi&#243;n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hyperlink" Target="#'V.2.1 Corrupci&#243;n Honestidad'!&#193;rea_de_impresi&#243;n" /><Relationship Id="rId3" Type="http://schemas.openxmlformats.org/officeDocument/2006/relationships/hyperlink" Target="#'V.2.1 Corrupci&#243;n Honestidad'!&#193;rea_de_impresi&#243;n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'V.4. FIDEMICA'!A1" /><Relationship Id="rId3" Type="http://schemas.openxmlformats.org/officeDocument/2006/relationships/hyperlink" Target="#'V.4. FIDEMICA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'V.4. FACLA'!A1" /><Relationship Id="rId3" Type="http://schemas.openxmlformats.org/officeDocument/2006/relationships/hyperlink" Target="#'V.4. FACLA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#'V.5.2 PAMC Art. 21'!A1" /><Relationship Id="rId3" Type="http://schemas.openxmlformats.org/officeDocument/2006/relationships/hyperlink" Target="#'V.5.2 PAMC Art. 21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'V.5.1 PAMC Art. 10'!A1" /><Relationship Id="rId3" Type="http://schemas.openxmlformats.org/officeDocument/2006/relationships/hyperlink" Target="#'V.5.1 PAMC Art. 10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2343150</xdr:colOff>
      <xdr:row>7</xdr:row>
      <xdr:rowOff>9525</xdr:rowOff>
    </xdr:from>
    <xdr:to>
      <xdr:col>3</xdr:col>
      <xdr:colOff>2524125</xdr:colOff>
      <xdr:row>7</xdr:row>
      <xdr:rowOff>180975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9620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8</xdr:row>
      <xdr:rowOff>9525</xdr:rowOff>
    </xdr:from>
    <xdr:to>
      <xdr:col>3</xdr:col>
      <xdr:colOff>2524125</xdr:colOff>
      <xdr:row>8</xdr:row>
      <xdr:rowOff>180975</xdr:rowOff>
    </xdr:to>
    <xdr:pic>
      <xdr:nvPicPr>
        <xdr:cNvPr id="2" name="2 Imagen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1525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9</xdr:row>
      <xdr:rowOff>19050</xdr:rowOff>
    </xdr:from>
    <xdr:to>
      <xdr:col>3</xdr:col>
      <xdr:colOff>2524125</xdr:colOff>
      <xdr:row>9</xdr:row>
      <xdr:rowOff>180975</xdr:rowOff>
    </xdr:to>
    <xdr:pic>
      <xdr:nvPicPr>
        <xdr:cNvPr id="3" name="3 Imagen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1352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10</xdr:row>
      <xdr:rowOff>9525</xdr:rowOff>
    </xdr:from>
    <xdr:to>
      <xdr:col>3</xdr:col>
      <xdr:colOff>2524125</xdr:colOff>
      <xdr:row>10</xdr:row>
      <xdr:rowOff>180975</xdr:rowOff>
    </xdr:to>
    <xdr:pic>
      <xdr:nvPicPr>
        <xdr:cNvPr id="4" name="4 Imagen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430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11</xdr:row>
      <xdr:rowOff>19050</xdr:rowOff>
    </xdr:from>
    <xdr:to>
      <xdr:col>3</xdr:col>
      <xdr:colOff>2524125</xdr:colOff>
      <xdr:row>11</xdr:row>
      <xdr:rowOff>190500</xdr:rowOff>
    </xdr:to>
    <xdr:pic>
      <xdr:nvPicPr>
        <xdr:cNvPr id="5" name="5 Imagen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7430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14</xdr:row>
      <xdr:rowOff>19050</xdr:rowOff>
    </xdr:from>
    <xdr:to>
      <xdr:col>3</xdr:col>
      <xdr:colOff>2524125</xdr:colOff>
      <xdr:row>14</xdr:row>
      <xdr:rowOff>180975</xdr:rowOff>
    </xdr:to>
    <xdr:pic>
      <xdr:nvPicPr>
        <xdr:cNvPr id="6" name="8 Imagen">
          <a:hlinkClick r:id="rId1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23812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15</xdr:row>
      <xdr:rowOff>19050</xdr:rowOff>
    </xdr:from>
    <xdr:to>
      <xdr:col>3</xdr:col>
      <xdr:colOff>2524125</xdr:colOff>
      <xdr:row>15</xdr:row>
      <xdr:rowOff>180975</xdr:rowOff>
    </xdr:to>
    <xdr:pic>
      <xdr:nvPicPr>
        <xdr:cNvPr id="7" name="9 Imagen">
          <a:hlinkClick r:id="rId1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25717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16</xdr:row>
      <xdr:rowOff>0</xdr:rowOff>
    </xdr:from>
    <xdr:to>
      <xdr:col>3</xdr:col>
      <xdr:colOff>2524125</xdr:colOff>
      <xdr:row>17</xdr:row>
      <xdr:rowOff>0</xdr:rowOff>
    </xdr:to>
    <xdr:pic>
      <xdr:nvPicPr>
        <xdr:cNvPr id="8" name="10 Imagen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86050" y="27622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17</xdr:row>
      <xdr:rowOff>28575</xdr:rowOff>
    </xdr:from>
    <xdr:to>
      <xdr:col>3</xdr:col>
      <xdr:colOff>2524125</xdr:colOff>
      <xdr:row>17</xdr:row>
      <xdr:rowOff>200025</xdr:rowOff>
    </xdr:to>
    <xdr:pic>
      <xdr:nvPicPr>
        <xdr:cNvPr id="9" name="12 Imagen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9622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7</xdr:row>
      <xdr:rowOff>19050</xdr:rowOff>
    </xdr:from>
    <xdr:to>
      <xdr:col>8</xdr:col>
      <xdr:colOff>2524125</xdr:colOff>
      <xdr:row>7</xdr:row>
      <xdr:rowOff>190500</xdr:rowOff>
    </xdr:to>
    <xdr:pic>
      <xdr:nvPicPr>
        <xdr:cNvPr id="10" name="14 Imagen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9715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8</xdr:row>
      <xdr:rowOff>19050</xdr:rowOff>
    </xdr:from>
    <xdr:to>
      <xdr:col>8</xdr:col>
      <xdr:colOff>2524125</xdr:colOff>
      <xdr:row>8</xdr:row>
      <xdr:rowOff>190500</xdr:rowOff>
    </xdr:to>
    <xdr:pic>
      <xdr:nvPicPr>
        <xdr:cNvPr id="11" name="15 Imagen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1620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9</xdr:row>
      <xdr:rowOff>28575</xdr:rowOff>
    </xdr:from>
    <xdr:to>
      <xdr:col>8</xdr:col>
      <xdr:colOff>2533650</xdr:colOff>
      <xdr:row>9</xdr:row>
      <xdr:rowOff>190500</xdr:rowOff>
    </xdr:to>
    <xdr:pic>
      <xdr:nvPicPr>
        <xdr:cNvPr id="12" name="16 Imagen">
          <a:hlinkClick r:id="rId28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10250" y="13620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10</xdr:row>
      <xdr:rowOff>19050</xdr:rowOff>
    </xdr:from>
    <xdr:to>
      <xdr:col>8</xdr:col>
      <xdr:colOff>2533650</xdr:colOff>
      <xdr:row>10</xdr:row>
      <xdr:rowOff>180975</xdr:rowOff>
    </xdr:to>
    <xdr:pic>
      <xdr:nvPicPr>
        <xdr:cNvPr id="13" name="17 Imagen">
          <a:hlinkClick r:id="rId30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10250" y="15525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11</xdr:row>
      <xdr:rowOff>28575</xdr:rowOff>
    </xdr:from>
    <xdr:to>
      <xdr:col>8</xdr:col>
      <xdr:colOff>2533650</xdr:colOff>
      <xdr:row>11</xdr:row>
      <xdr:rowOff>200025</xdr:rowOff>
    </xdr:to>
    <xdr:pic>
      <xdr:nvPicPr>
        <xdr:cNvPr id="14" name="18 Imagen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810250" y="17526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14</xdr:row>
      <xdr:rowOff>19050</xdr:rowOff>
    </xdr:from>
    <xdr:to>
      <xdr:col>8</xdr:col>
      <xdr:colOff>2524125</xdr:colOff>
      <xdr:row>14</xdr:row>
      <xdr:rowOff>180975</xdr:rowOff>
    </xdr:to>
    <xdr:pic>
      <xdr:nvPicPr>
        <xdr:cNvPr id="15" name="20 Imagen">
          <a:hlinkClick r:id="rId35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23812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15</xdr:row>
      <xdr:rowOff>19050</xdr:rowOff>
    </xdr:from>
    <xdr:to>
      <xdr:col>8</xdr:col>
      <xdr:colOff>2524125</xdr:colOff>
      <xdr:row>15</xdr:row>
      <xdr:rowOff>180975</xdr:rowOff>
    </xdr:to>
    <xdr:pic>
      <xdr:nvPicPr>
        <xdr:cNvPr id="16" name="21 Imagen">
          <a:hlinkClick r:id="rId37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25717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16</xdr:row>
      <xdr:rowOff>0</xdr:rowOff>
    </xdr:from>
    <xdr:to>
      <xdr:col>8</xdr:col>
      <xdr:colOff>2524125</xdr:colOff>
      <xdr:row>17</xdr:row>
      <xdr:rowOff>0</xdr:rowOff>
    </xdr:to>
    <xdr:pic>
      <xdr:nvPicPr>
        <xdr:cNvPr id="17" name="22 Imagen">
          <a:hlinkClick r:id="rId3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810250" y="27622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17</xdr:row>
      <xdr:rowOff>19050</xdr:rowOff>
    </xdr:from>
    <xdr:to>
      <xdr:col>8</xdr:col>
      <xdr:colOff>2524125</xdr:colOff>
      <xdr:row>17</xdr:row>
      <xdr:rowOff>190500</xdr:rowOff>
    </xdr:to>
    <xdr:pic>
      <xdr:nvPicPr>
        <xdr:cNvPr id="18" name="23 Imagen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29527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18</xdr:row>
      <xdr:rowOff>9525</xdr:rowOff>
    </xdr:from>
    <xdr:to>
      <xdr:col>8</xdr:col>
      <xdr:colOff>2524125</xdr:colOff>
      <xdr:row>18</xdr:row>
      <xdr:rowOff>180975</xdr:rowOff>
    </xdr:to>
    <xdr:pic>
      <xdr:nvPicPr>
        <xdr:cNvPr id="19" name="24 Imagen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31527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21</xdr:row>
      <xdr:rowOff>9525</xdr:rowOff>
    </xdr:from>
    <xdr:to>
      <xdr:col>3</xdr:col>
      <xdr:colOff>2524125</xdr:colOff>
      <xdr:row>21</xdr:row>
      <xdr:rowOff>180975</xdr:rowOff>
    </xdr:to>
    <xdr:pic>
      <xdr:nvPicPr>
        <xdr:cNvPr id="20" name="37 Imagen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7623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22</xdr:row>
      <xdr:rowOff>0</xdr:rowOff>
    </xdr:from>
    <xdr:to>
      <xdr:col>3</xdr:col>
      <xdr:colOff>2524125</xdr:colOff>
      <xdr:row>23</xdr:row>
      <xdr:rowOff>0</xdr:rowOff>
    </xdr:to>
    <xdr:pic>
      <xdr:nvPicPr>
        <xdr:cNvPr id="21" name="38 Imagen">
          <a:hlinkClick r:id="rId47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86050" y="39433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23</xdr:row>
      <xdr:rowOff>28575</xdr:rowOff>
    </xdr:from>
    <xdr:to>
      <xdr:col>3</xdr:col>
      <xdr:colOff>2524125</xdr:colOff>
      <xdr:row>23</xdr:row>
      <xdr:rowOff>190500</xdr:rowOff>
    </xdr:to>
    <xdr:pic>
      <xdr:nvPicPr>
        <xdr:cNvPr id="22" name="39 Imagen">
          <a:hlinkClick r:id="rId49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4143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24</xdr:row>
      <xdr:rowOff>19050</xdr:rowOff>
    </xdr:from>
    <xdr:to>
      <xdr:col>3</xdr:col>
      <xdr:colOff>2524125</xdr:colOff>
      <xdr:row>24</xdr:row>
      <xdr:rowOff>190500</xdr:rowOff>
    </xdr:to>
    <xdr:pic>
      <xdr:nvPicPr>
        <xdr:cNvPr id="23" name="40 Imagen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3243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21</xdr:row>
      <xdr:rowOff>9525</xdr:rowOff>
    </xdr:from>
    <xdr:to>
      <xdr:col>8</xdr:col>
      <xdr:colOff>2524125</xdr:colOff>
      <xdr:row>21</xdr:row>
      <xdr:rowOff>171450</xdr:rowOff>
    </xdr:to>
    <xdr:pic>
      <xdr:nvPicPr>
        <xdr:cNvPr id="24" name="41 Imagen">
          <a:hlinkClick r:id="rId53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3762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22</xdr:row>
      <xdr:rowOff>9525</xdr:rowOff>
    </xdr:from>
    <xdr:to>
      <xdr:col>8</xdr:col>
      <xdr:colOff>2524125</xdr:colOff>
      <xdr:row>22</xdr:row>
      <xdr:rowOff>171450</xdr:rowOff>
    </xdr:to>
    <xdr:pic>
      <xdr:nvPicPr>
        <xdr:cNvPr id="25" name="41 Imagen">
          <a:hlinkClick r:id="rId56"/>
        </xdr:cNvPr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810250" y="39528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28</xdr:row>
      <xdr:rowOff>0</xdr:rowOff>
    </xdr:from>
    <xdr:to>
      <xdr:col>7</xdr:col>
      <xdr:colOff>180975</xdr:colOff>
      <xdr:row>29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50196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0</xdr:rowOff>
    </xdr:from>
    <xdr:to>
      <xdr:col>1</xdr:col>
      <xdr:colOff>180975</xdr:colOff>
      <xdr:row>30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7816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20</xdr:row>
      <xdr:rowOff>0</xdr:rowOff>
    </xdr:from>
    <xdr:to>
      <xdr:col>5</xdr:col>
      <xdr:colOff>219075</xdr:colOff>
      <xdr:row>21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458152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26</xdr:row>
      <xdr:rowOff>47625</xdr:rowOff>
    </xdr:from>
    <xdr:to>
      <xdr:col>0</xdr:col>
      <xdr:colOff>647700</xdr:colOff>
      <xdr:row>27</xdr:row>
      <xdr:rowOff>47625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2292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50</xdr:row>
      <xdr:rowOff>0</xdr:rowOff>
    </xdr:from>
    <xdr:to>
      <xdr:col>8</xdr:col>
      <xdr:colOff>180975</xdr:colOff>
      <xdr:row>51</xdr:row>
      <xdr:rowOff>28575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8801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51</xdr:row>
      <xdr:rowOff>0</xdr:rowOff>
    </xdr:from>
    <xdr:to>
      <xdr:col>1</xdr:col>
      <xdr:colOff>180975</xdr:colOff>
      <xdr:row>52</xdr:row>
      <xdr:rowOff>28575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315450"/>
          <a:ext cx="18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47625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77625" y="536257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42</xdr:row>
      <xdr:rowOff>0</xdr:rowOff>
    </xdr:from>
    <xdr:to>
      <xdr:col>5</xdr:col>
      <xdr:colOff>180975</xdr:colOff>
      <xdr:row>43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49075" y="74199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cp.gob.mx/POLITICAFINANCIERA/FINANZASPUBLICAS/Estadisticas_Oportunas_Finanzas_Publicas/Paginas/unica2.aspx" TargetMode="External" /><Relationship Id="rId2" Type="http://schemas.openxmlformats.org/officeDocument/2006/relationships/hyperlink" Target="http://www.sat.gob.mx/cifras_sat/Paginas/inicio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tabSelected="1" zoomScale="118" zoomScaleNormal="118" zoomScaleSheetLayoutView="100" zoomScalePageLayoutView="0" workbookViewId="0" topLeftCell="A1">
      <selection activeCell="A1" sqref="A1:J1"/>
    </sheetView>
  </sheetViews>
  <sheetFormatPr defaultColWidth="11.421875" defaultRowHeight="15"/>
  <cols>
    <col min="1" max="1" width="1.7109375" style="9" customWidth="1"/>
    <col min="2" max="3" width="1.7109375" style="11" customWidth="1"/>
    <col min="4" max="4" width="38.00390625" style="7" customWidth="1"/>
    <col min="5" max="5" width="4.140625" style="9" customWidth="1"/>
    <col min="6" max="8" width="1.57421875" style="7" customWidth="1"/>
    <col min="9" max="9" width="38.00390625" style="7" customWidth="1"/>
    <col min="10" max="10" width="1.421875" style="7" customWidth="1"/>
    <col min="11" max="11" width="3.7109375" style="7" customWidth="1"/>
    <col min="12" max="12" width="6.00390625" style="7" customWidth="1"/>
    <col min="13" max="16384" width="11.421875" style="7" customWidth="1"/>
  </cols>
  <sheetData>
    <row r="1" spans="1:10" ht="15">
      <c r="A1" s="359" t="s">
        <v>260</v>
      </c>
      <c r="B1" s="359"/>
      <c r="C1" s="359"/>
      <c r="D1" s="359"/>
      <c r="E1" s="359"/>
      <c r="F1" s="359"/>
      <c r="G1" s="359"/>
      <c r="H1" s="359"/>
      <c r="I1" s="359"/>
      <c r="J1" s="359"/>
    </row>
    <row r="2" spans="1:10" ht="15">
      <c r="A2" s="359" t="s">
        <v>419</v>
      </c>
      <c r="B2" s="359"/>
      <c r="C2" s="359"/>
      <c r="D2" s="359"/>
      <c r="E2" s="359"/>
      <c r="F2" s="359"/>
      <c r="G2" s="359"/>
      <c r="H2" s="359"/>
      <c r="I2" s="359"/>
      <c r="J2" s="135"/>
    </row>
    <row r="3" spans="1:10" ht="6.75" customHeight="1">
      <c r="A3" s="10"/>
      <c r="B3" s="10"/>
      <c r="C3" s="10"/>
      <c r="D3" s="1"/>
      <c r="E3" s="2"/>
      <c r="F3" s="8"/>
      <c r="G3" s="8"/>
      <c r="H3" s="8"/>
      <c r="I3" s="8"/>
      <c r="J3"/>
    </row>
    <row r="4" spans="1:11" ht="8.25" customHeight="1">
      <c r="A4" s="362" t="s">
        <v>259</v>
      </c>
      <c r="B4" s="362"/>
      <c r="C4" s="362"/>
      <c r="D4" s="362"/>
      <c r="E4" s="196"/>
      <c r="F4" s="362" t="s">
        <v>259</v>
      </c>
      <c r="G4" s="362"/>
      <c r="H4" s="362"/>
      <c r="I4" s="362"/>
      <c r="J4" s="193"/>
      <c r="K4" s="8"/>
    </row>
    <row r="5" spans="1:11" ht="8.25" customHeight="1">
      <c r="A5" s="362"/>
      <c r="B5" s="362"/>
      <c r="C5" s="362"/>
      <c r="D5" s="362"/>
      <c r="E5" s="196"/>
      <c r="F5" s="362"/>
      <c r="G5" s="362"/>
      <c r="H5" s="362"/>
      <c r="I5" s="362"/>
      <c r="J5" s="193"/>
      <c r="K5" s="8"/>
    </row>
    <row r="6" spans="1:11" ht="6.75" customHeight="1">
      <c r="A6" s="10"/>
      <c r="B6" s="10"/>
      <c r="C6" s="10"/>
      <c r="D6" s="1"/>
      <c r="E6" s="196"/>
      <c r="F6" s="8"/>
      <c r="G6" s="8"/>
      <c r="H6" s="8"/>
      <c r="I6" s="8"/>
      <c r="J6" s="193"/>
      <c r="K6" s="8"/>
    </row>
    <row r="7" spans="1:13" ht="15">
      <c r="A7" s="360" t="s">
        <v>97</v>
      </c>
      <c r="B7" s="360"/>
      <c r="C7" s="360"/>
      <c r="D7" s="361" t="s">
        <v>9</v>
      </c>
      <c r="E7" s="197"/>
      <c r="F7" s="12" t="s">
        <v>112</v>
      </c>
      <c r="G7" s="12"/>
      <c r="H7" s="12"/>
      <c r="I7" s="13"/>
      <c r="J7" s="193"/>
      <c r="K7" s="193"/>
      <c r="L7"/>
      <c r="M7"/>
    </row>
    <row r="8" spans="1:13" ht="15">
      <c r="A8" s="10" t="s">
        <v>98</v>
      </c>
      <c r="B8" s="10">
        <v>1</v>
      </c>
      <c r="C8" s="10"/>
      <c r="D8" s="3" t="s">
        <v>72</v>
      </c>
      <c r="E8" s="198"/>
      <c r="F8" s="10" t="s">
        <v>109</v>
      </c>
      <c r="G8" s="10">
        <v>1</v>
      </c>
      <c r="I8" s="3" t="s">
        <v>113</v>
      </c>
      <c r="J8" s="193"/>
      <c r="K8" s="198"/>
      <c r="L8"/>
      <c r="M8"/>
    </row>
    <row r="9" spans="1:13" ht="15">
      <c r="A9" s="10" t="s">
        <v>98</v>
      </c>
      <c r="B9" s="10">
        <v>2</v>
      </c>
      <c r="C9" s="10"/>
      <c r="D9" s="3" t="s">
        <v>99</v>
      </c>
      <c r="E9" s="198"/>
      <c r="F9" s="10" t="s">
        <v>109</v>
      </c>
      <c r="G9" s="10">
        <v>2</v>
      </c>
      <c r="I9" s="3" t="s">
        <v>114</v>
      </c>
      <c r="J9" s="193"/>
      <c r="K9" s="198"/>
      <c r="L9"/>
      <c r="M9"/>
    </row>
    <row r="10" spans="1:13" ht="15.75" customHeight="1">
      <c r="A10" s="10" t="s">
        <v>98</v>
      </c>
      <c r="B10" s="10">
        <v>3</v>
      </c>
      <c r="C10" s="10"/>
      <c r="D10" s="3" t="s">
        <v>10</v>
      </c>
      <c r="E10" s="198"/>
      <c r="F10" s="10" t="s">
        <v>109</v>
      </c>
      <c r="G10" s="10">
        <v>3</v>
      </c>
      <c r="I10" s="3" t="s">
        <v>115</v>
      </c>
      <c r="J10" s="193"/>
      <c r="K10" s="198"/>
      <c r="L10"/>
      <c r="M10"/>
    </row>
    <row r="11" spans="1:11" ht="15">
      <c r="A11" s="10" t="s">
        <v>98</v>
      </c>
      <c r="B11" s="10">
        <v>4</v>
      </c>
      <c r="C11" s="10"/>
      <c r="D11" s="3" t="s">
        <v>12</v>
      </c>
      <c r="E11" s="198"/>
      <c r="F11" s="10" t="s">
        <v>109</v>
      </c>
      <c r="G11" s="10">
        <v>4</v>
      </c>
      <c r="I11" s="3" t="s">
        <v>116</v>
      </c>
      <c r="J11" s="193"/>
      <c r="K11" s="198"/>
    </row>
    <row r="12" spans="1:11" ht="16.5" customHeight="1">
      <c r="A12" s="10" t="s">
        <v>98</v>
      </c>
      <c r="B12" s="10">
        <v>5</v>
      </c>
      <c r="C12" s="10"/>
      <c r="D12" s="3" t="s">
        <v>258</v>
      </c>
      <c r="E12" s="198"/>
      <c r="F12" s="10" t="s">
        <v>109</v>
      </c>
      <c r="G12" s="10">
        <v>5</v>
      </c>
      <c r="I12" s="3" t="s">
        <v>117</v>
      </c>
      <c r="J12" s="193"/>
      <c r="K12" s="198"/>
    </row>
    <row r="13" spans="1:11" s="8" customFormat="1" ht="15">
      <c r="A13" s="10"/>
      <c r="B13" s="10"/>
      <c r="C13" s="10"/>
      <c r="D13" s="4"/>
      <c r="E13" s="198"/>
      <c r="F13" s="10"/>
      <c r="G13" s="10"/>
      <c r="H13" s="10"/>
      <c r="I13" s="10"/>
      <c r="J13" s="193"/>
      <c r="K13" s="198"/>
    </row>
    <row r="14" spans="1:11" s="8" customFormat="1" ht="18.75" customHeight="1">
      <c r="A14" s="360" t="s">
        <v>100</v>
      </c>
      <c r="B14" s="360"/>
      <c r="C14" s="360"/>
      <c r="D14" s="361" t="s">
        <v>9</v>
      </c>
      <c r="E14" s="198"/>
      <c r="F14" s="12" t="s">
        <v>118</v>
      </c>
      <c r="G14" s="12"/>
      <c r="H14" s="12"/>
      <c r="I14" s="13"/>
      <c r="J14" s="193"/>
      <c r="K14" s="198"/>
    </row>
    <row r="15" spans="1:11" ht="15">
      <c r="A15" s="10" t="s">
        <v>101</v>
      </c>
      <c r="B15" s="10">
        <v>1</v>
      </c>
      <c r="C15" s="10"/>
      <c r="D15" s="3" t="s">
        <v>102</v>
      </c>
      <c r="E15" s="198"/>
      <c r="F15" s="10" t="s">
        <v>110</v>
      </c>
      <c r="G15" s="10">
        <v>1</v>
      </c>
      <c r="I15" s="3" t="s">
        <v>36</v>
      </c>
      <c r="J15" s="193"/>
      <c r="K15" s="198"/>
    </row>
    <row r="16" spans="1:11" ht="16.5" customHeight="1">
      <c r="A16" s="10" t="s">
        <v>101</v>
      </c>
      <c r="B16" s="10">
        <v>2</v>
      </c>
      <c r="C16" s="10"/>
      <c r="D16" s="3" t="s">
        <v>103</v>
      </c>
      <c r="E16" s="198"/>
      <c r="F16" s="10" t="s">
        <v>110</v>
      </c>
      <c r="G16" s="10">
        <v>2</v>
      </c>
      <c r="I16" s="3" t="s">
        <v>48</v>
      </c>
      <c r="J16" s="4"/>
      <c r="K16" s="198"/>
    </row>
    <row r="17" spans="1:11" ht="13.5">
      <c r="A17" s="10" t="s">
        <v>101</v>
      </c>
      <c r="B17" s="10">
        <v>3</v>
      </c>
      <c r="C17" s="10"/>
      <c r="D17" s="3" t="s">
        <v>104</v>
      </c>
      <c r="E17" s="198"/>
      <c r="F17" s="10" t="s">
        <v>110</v>
      </c>
      <c r="G17" s="10">
        <v>3</v>
      </c>
      <c r="I17" s="3" t="s">
        <v>47</v>
      </c>
      <c r="J17" s="4"/>
      <c r="K17" s="198"/>
    </row>
    <row r="18" spans="1:11" ht="16.5" customHeight="1">
      <c r="A18" s="10" t="s">
        <v>101</v>
      </c>
      <c r="B18" s="10">
        <v>4</v>
      </c>
      <c r="C18" s="10"/>
      <c r="D18" s="3" t="s">
        <v>105</v>
      </c>
      <c r="E18" s="198"/>
      <c r="F18" s="10" t="s">
        <v>110</v>
      </c>
      <c r="G18" s="10">
        <v>4</v>
      </c>
      <c r="I18" s="3" t="s">
        <v>119</v>
      </c>
      <c r="J18" s="4"/>
      <c r="K18" s="198"/>
    </row>
    <row r="19" spans="1:11" ht="15" customHeight="1">
      <c r="A19" s="10"/>
      <c r="B19" s="10"/>
      <c r="C19" s="10"/>
      <c r="E19" s="198"/>
      <c r="F19" s="10" t="s">
        <v>110</v>
      </c>
      <c r="G19" s="10">
        <v>5</v>
      </c>
      <c r="I19" s="3" t="s">
        <v>15</v>
      </c>
      <c r="J19" s="4"/>
      <c r="K19" s="198"/>
    </row>
    <row r="20" spans="1:11" s="8" customFormat="1" ht="18" customHeight="1">
      <c r="A20" s="193"/>
      <c r="B20" s="193"/>
      <c r="C20" s="193"/>
      <c r="D20" s="193"/>
      <c r="E20" s="198"/>
      <c r="F20" s="193"/>
      <c r="G20" s="193"/>
      <c r="H20" s="193"/>
      <c r="I20" s="193"/>
      <c r="J20" s="193"/>
      <c r="K20" s="198"/>
    </row>
    <row r="21" spans="1:11" s="8" customFormat="1" ht="15">
      <c r="A21" s="360" t="s">
        <v>106</v>
      </c>
      <c r="B21" s="360"/>
      <c r="C21" s="360"/>
      <c r="D21" s="361" t="s">
        <v>9</v>
      </c>
      <c r="E21" s="198"/>
      <c r="F21" s="12" t="s">
        <v>120</v>
      </c>
      <c r="G21" s="12"/>
      <c r="H21" s="12"/>
      <c r="I21" s="13"/>
      <c r="J21" s="193"/>
      <c r="K21" s="198"/>
    </row>
    <row r="22" spans="1:11" ht="15">
      <c r="A22" s="10" t="s">
        <v>107</v>
      </c>
      <c r="B22" s="10">
        <v>1</v>
      </c>
      <c r="C22" s="10"/>
      <c r="D22" s="3" t="s">
        <v>76</v>
      </c>
      <c r="E22" s="198"/>
      <c r="F22" s="10" t="s">
        <v>111</v>
      </c>
      <c r="G22" s="10">
        <v>1</v>
      </c>
      <c r="I22" s="3" t="s">
        <v>257</v>
      </c>
      <c r="J22" s="193"/>
      <c r="K22" s="198"/>
    </row>
    <row r="23" spans="1:11" ht="13.5">
      <c r="A23" s="10" t="s">
        <v>107</v>
      </c>
      <c r="B23" s="10">
        <v>2</v>
      </c>
      <c r="C23" s="10"/>
      <c r="D23" s="3" t="s">
        <v>14</v>
      </c>
      <c r="E23" s="198"/>
      <c r="F23" s="10" t="s">
        <v>111</v>
      </c>
      <c r="G23" s="10">
        <v>2</v>
      </c>
      <c r="I23" s="3" t="s">
        <v>343</v>
      </c>
      <c r="J23" s="4"/>
      <c r="K23" s="198"/>
    </row>
    <row r="24" spans="1:11" ht="15">
      <c r="A24" s="10" t="s">
        <v>107</v>
      </c>
      <c r="B24" s="10">
        <v>3</v>
      </c>
      <c r="C24" s="10"/>
      <c r="D24" s="3" t="s">
        <v>108</v>
      </c>
      <c r="E24" s="198"/>
      <c r="F24" s="10"/>
      <c r="G24" s="10"/>
      <c r="I24"/>
      <c r="J24" s="4"/>
      <c r="K24" s="198"/>
    </row>
    <row r="25" spans="1:11" ht="15">
      <c r="A25" s="10" t="s">
        <v>107</v>
      </c>
      <c r="B25" s="10">
        <v>4</v>
      </c>
      <c r="C25" s="10"/>
      <c r="D25" s="3" t="s">
        <v>11</v>
      </c>
      <c r="E25" s="198"/>
      <c r="F25" s="10"/>
      <c r="G25" s="10"/>
      <c r="I25"/>
      <c r="J25" s="4"/>
      <c r="K25" s="198"/>
    </row>
    <row r="26" spans="5:11" ht="9">
      <c r="E26" s="194"/>
      <c r="K26" s="8"/>
    </row>
    <row r="27" spans="5:11" ht="9">
      <c r="E27" s="194"/>
      <c r="K27" s="8"/>
    </row>
    <row r="28" spans="5:11" ht="9">
      <c r="E28" s="194"/>
      <c r="K28" s="8"/>
    </row>
    <row r="29" spans="5:11" ht="13.5">
      <c r="E29" s="194"/>
      <c r="F29" s="6"/>
      <c r="G29" s="6"/>
      <c r="H29" s="1"/>
      <c r="I29" s="5"/>
      <c r="J29" s="5"/>
      <c r="K29" s="8"/>
    </row>
    <row r="30" ht="9">
      <c r="D30" s="206" t="s">
        <v>294</v>
      </c>
    </row>
    <row r="31" ht="9">
      <c r="D31" s="207" t="s">
        <v>274</v>
      </c>
    </row>
    <row r="32" ht="9">
      <c r="D32" s="206"/>
    </row>
    <row r="33" ht="9">
      <c r="D33" s="206"/>
    </row>
    <row r="34" ht="9">
      <c r="D34" s="206" t="s">
        <v>295</v>
      </c>
    </row>
    <row r="35" ht="9">
      <c r="D35" s="207" t="s">
        <v>275</v>
      </c>
    </row>
  </sheetData>
  <sheetProtection/>
  <mergeCells count="7">
    <mergeCell ref="A1:J1"/>
    <mergeCell ref="A7:D7"/>
    <mergeCell ref="A14:D14"/>
    <mergeCell ref="A21:D21"/>
    <mergeCell ref="A4:D5"/>
    <mergeCell ref="F4:I5"/>
    <mergeCell ref="A2:I2"/>
  </mergeCells>
  <hyperlinks>
    <hyperlink ref="D31" r:id="rId1" display="http://www.shcp.gob.mx/POLITICAFINANCIERA/FINANZASPUBLICAS/Estadisticas_Oportunas_Finanzas_Publicas/Paginas/unica2.aspx"/>
    <hyperlink ref="D35" r:id="rId2" display="http://www.sat.gob.mx/cifras_sat/Paginas/inicio.html"/>
  </hyperlinks>
  <printOptions horizontalCentered="1" verticalCentered="1"/>
  <pageMargins left="0.7086614173228347" right="0.2362204724409449" top="0.3937007874015748" bottom="0.3937007874015748" header="0.31496062992125984" footer="0.31496062992125984"/>
  <pageSetup fitToHeight="1" fitToWidth="1" horizontalDpi="600" verticalDpi="600" orientation="portrait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0"/>
  <sheetViews>
    <sheetView showGridLines="0" showRowColHeaders="0" zoomScalePageLayoutView="0" workbookViewId="0" topLeftCell="A3">
      <selection activeCell="I6" sqref="I6:N11"/>
    </sheetView>
  </sheetViews>
  <sheetFormatPr defaultColWidth="11.421875" defaultRowHeight="15"/>
  <cols>
    <col min="2" max="3" width="19.8515625" style="0" customWidth="1"/>
    <col min="4" max="4" width="17.7109375" style="0" customWidth="1"/>
    <col min="5" max="6" width="19.7109375" style="0" customWidth="1"/>
  </cols>
  <sheetData>
    <row r="1" spans="1:2" ht="15.75">
      <c r="A1" s="19" t="s">
        <v>59</v>
      </c>
      <c r="B1" s="72"/>
    </row>
    <row r="2" spans="1:2" ht="15">
      <c r="A2" s="21"/>
      <c r="B2" s="72"/>
    </row>
    <row r="3" spans="2:15" ht="34.5" customHeight="1">
      <c r="B3" s="367" t="s">
        <v>377</v>
      </c>
      <c r="C3" s="367"/>
      <c r="E3" s="367" t="s">
        <v>377</v>
      </c>
      <c r="F3" s="367"/>
      <c r="H3" s="386" t="s">
        <v>378</v>
      </c>
      <c r="I3" s="386"/>
      <c r="J3" s="386"/>
      <c r="K3" s="386"/>
      <c r="L3" s="386"/>
      <c r="M3" s="386"/>
      <c r="N3" s="386"/>
      <c r="O3" s="386"/>
    </row>
    <row r="4" spans="2:15" ht="15" customHeight="1">
      <c r="B4" s="383" t="s">
        <v>248</v>
      </c>
      <c r="C4" s="383"/>
      <c r="E4" s="383" t="s">
        <v>264</v>
      </c>
      <c r="F4" s="383"/>
      <c r="H4" s="367" t="s">
        <v>16</v>
      </c>
      <c r="I4" s="367"/>
      <c r="J4" s="367"/>
      <c r="K4" s="367"/>
      <c r="L4" s="367"/>
      <c r="M4" s="367"/>
      <c r="N4" s="367"/>
      <c r="O4" s="367"/>
    </row>
    <row r="5" spans="2:15" ht="15">
      <c r="B5" s="264" t="s">
        <v>193</v>
      </c>
      <c r="C5" s="264" t="s">
        <v>249</v>
      </c>
      <c r="E5" s="264" t="s">
        <v>193</v>
      </c>
      <c r="F5" s="264" t="s">
        <v>249</v>
      </c>
      <c r="H5" s="264" t="s">
        <v>193</v>
      </c>
      <c r="I5" s="264" t="s">
        <v>250</v>
      </c>
      <c r="J5" s="264" t="s">
        <v>251</v>
      </c>
      <c r="K5" s="264" t="s">
        <v>252</v>
      </c>
      <c r="L5" s="264" t="s">
        <v>253</v>
      </c>
      <c r="M5" s="264" t="s">
        <v>254</v>
      </c>
      <c r="N5" s="264" t="s">
        <v>55</v>
      </c>
      <c r="O5" s="264" t="s">
        <v>17</v>
      </c>
    </row>
    <row r="6" spans="2:16" ht="15">
      <c r="B6" s="153">
        <v>2011</v>
      </c>
      <c r="C6" s="157">
        <v>4.440767</v>
      </c>
      <c r="D6" s="153"/>
      <c r="E6" s="153">
        <v>2011</v>
      </c>
      <c r="F6" s="157">
        <v>1.5563870000000002</v>
      </c>
      <c r="G6" s="133"/>
      <c r="H6" s="132">
        <v>2011</v>
      </c>
      <c r="I6" s="131">
        <v>187912.106316</v>
      </c>
      <c r="J6" s="131">
        <v>20312.735825</v>
      </c>
      <c r="K6" s="131">
        <v>420.97173776000005</v>
      </c>
      <c r="L6" s="131">
        <v>2000.33104</v>
      </c>
      <c r="M6" s="131">
        <v>4.348858</v>
      </c>
      <c r="N6" s="131">
        <v>2004.5131223799997</v>
      </c>
      <c r="O6" s="131">
        <f aca="true" t="shared" si="0" ref="O6:O11">+SUM(I6:N6)</f>
        <v>212655.00689914002</v>
      </c>
      <c r="P6" s="144"/>
    </row>
    <row r="7" spans="2:16" ht="15">
      <c r="B7" s="153">
        <v>2012</v>
      </c>
      <c r="C7" s="157">
        <v>4.441219</v>
      </c>
      <c r="D7" s="153"/>
      <c r="E7" s="153">
        <v>2012</v>
      </c>
      <c r="F7" s="157">
        <v>1.6260610000000002</v>
      </c>
      <c r="G7" s="133"/>
      <c r="H7" s="132">
        <v>2012</v>
      </c>
      <c r="I7" s="131">
        <v>219372.53137500002</v>
      </c>
      <c r="J7" s="131">
        <v>21657.056595</v>
      </c>
      <c r="K7" s="131">
        <v>507.16535936</v>
      </c>
      <c r="L7" s="131">
        <v>2497.3785580000003</v>
      </c>
      <c r="M7" s="131">
        <v>5.109515999999999</v>
      </c>
      <c r="N7" s="131">
        <v>2098.5417423000004</v>
      </c>
      <c r="O7" s="131">
        <f t="shared" si="0"/>
        <v>246137.78314566</v>
      </c>
      <c r="P7" s="144"/>
    </row>
    <row r="8" spans="2:16" ht="15">
      <c r="B8" s="153">
        <v>2013</v>
      </c>
      <c r="C8" s="157">
        <v>4.6593219999999995</v>
      </c>
      <c r="D8" s="153"/>
      <c r="E8" s="153">
        <v>2013</v>
      </c>
      <c r="F8" s="157">
        <v>1.622327</v>
      </c>
      <c r="G8" s="133"/>
      <c r="H8" s="132">
        <v>2013</v>
      </c>
      <c r="I8" s="131">
        <v>215863.43540400002</v>
      </c>
      <c r="J8" s="131">
        <v>21682.657834000005</v>
      </c>
      <c r="K8" s="131">
        <v>513.5200553200001</v>
      </c>
      <c r="L8" s="131">
        <v>2898.792562</v>
      </c>
      <c r="M8" s="131">
        <v>4.996405000000001</v>
      </c>
      <c r="N8" s="131">
        <v>2054.5840474300003</v>
      </c>
      <c r="O8" s="131">
        <f t="shared" si="0"/>
        <v>243017.98630775002</v>
      </c>
      <c r="P8" s="144"/>
    </row>
    <row r="9" spans="2:16" ht="15">
      <c r="B9" s="153">
        <v>2014</v>
      </c>
      <c r="C9" s="157">
        <v>4.7</v>
      </c>
      <c r="D9" s="153"/>
      <c r="E9" s="153">
        <v>2014</v>
      </c>
      <c r="F9" s="157">
        <v>1.682246</v>
      </c>
      <c r="G9" s="133"/>
      <c r="H9" s="132">
        <v>2014</v>
      </c>
      <c r="I9" s="131">
        <v>237085.740132</v>
      </c>
      <c r="J9" s="131">
        <v>24838.175046</v>
      </c>
      <c r="K9" s="131">
        <v>568.2726496800001</v>
      </c>
      <c r="L9" s="131">
        <v>4422.685088</v>
      </c>
      <c r="M9" s="131">
        <v>9.487249000000002</v>
      </c>
      <c r="N9" s="131">
        <v>1765.2482975700002</v>
      </c>
      <c r="O9" s="131">
        <f t="shared" si="0"/>
        <v>268689.60846225</v>
      </c>
      <c r="P9" s="144"/>
    </row>
    <row r="10" spans="2:16" ht="15">
      <c r="B10" s="153">
        <v>2015</v>
      </c>
      <c r="C10" s="157">
        <v>4.599044</v>
      </c>
      <c r="D10" s="153"/>
      <c r="E10" s="153">
        <v>2015</v>
      </c>
      <c r="F10" s="157">
        <v>1.731151</v>
      </c>
      <c r="G10" s="133"/>
      <c r="H10" s="132">
        <v>2015</v>
      </c>
      <c r="I10" s="131">
        <v>364642.188323</v>
      </c>
      <c r="J10" s="131">
        <v>32583.550167000005</v>
      </c>
      <c r="K10" s="131">
        <v>883.5582816799999</v>
      </c>
      <c r="L10" s="131">
        <v>89407.50179</v>
      </c>
      <c r="M10" s="131">
        <v>10.33035</v>
      </c>
      <c r="N10" s="131">
        <v>2075.48811297</v>
      </c>
      <c r="O10" s="131">
        <f t="shared" si="0"/>
        <v>489602.61702465</v>
      </c>
      <c r="P10" s="144"/>
    </row>
    <row r="11" spans="2:16" ht="15">
      <c r="B11" s="153">
        <v>2016</v>
      </c>
      <c r="C11" s="157">
        <v>4.726052</v>
      </c>
      <c r="D11" s="212"/>
      <c r="E11" s="153">
        <v>2016</v>
      </c>
      <c r="F11" s="157">
        <v>1.766971</v>
      </c>
      <c r="G11" s="133"/>
      <c r="H11" s="132">
        <v>2016</v>
      </c>
      <c r="I11" s="131">
        <v>408415.25163700007</v>
      </c>
      <c r="J11" s="131">
        <v>37268.313108</v>
      </c>
      <c r="K11" s="131">
        <v>978.8371322</v>
      </c>
      <c r="L11" s="131">
        <v>121169.168035</v>
      </c>
      <c r="M11" s="131">
        <v>12.659502</v>
      </c>
      <c r="N11" s="131">
        <v>2484.07112477</v>
      </c>
      <c r="O11" s="131">
        <f t="shared" si="0"/>
        <v>570328.30053897</v>
      </c>
      <c r="P11" s="144"/>
    </row>
    <row r="12" spans="2:15" ht="15">
      <c r="B12" s="153"/>
      <c r="C12" s="157"/>
      <c r="E12" s="153"/>
      <c r="F12" s="157"/>
      <c r="G12" s="133"/>
      <c r="H12" s="132"/>
      <c r="I12" s="131"/>
      <c r="J12" s="131"/>
      <c r="K12" s="131"/>
      <c r="L12" s="131"/>
      <c r="M12" s="131"/>
      <c r="N12" s="131"/>
      <c r="O12" s="131"/>
    </row>
    <row r="13" spans="2:15" ht="15">
      <c r="B13" s="153"/>
      <c r="E13" s="153"/>
      <c r="F13" s="157"/>
      <c r="G13" s="133"/>
      <c r="H13" s="132"/>
      <c r="I13" s="131"/>
      <c r="J13" s="131"/>
      <c r="K13" s="131"/>
      <c r="L13" s="131"/>
      <c r="M13" s="131"/>
      <c r="N13" s="131"/>
      <c r="O13" s="131"/>
    </row>
    <row r="14" spans="2:15" ht="15">
      <c r="B14" s="153"/>
      <c r="E14" s="153"/>
      <c r="F14" s="157"/>
      <c r="G14" s="133"/>
      <c r="H14" s="132"/>
      <c r="I14" s="131"/>
      <c r="J14" s="131"/>
      <c r="K14" s="131"/>
      <c r="L14" s="131"/>
      <c r="M14" s="131"/>
      <c r="N14" s="131"/>
      <c r="O14" s="131"/>
    </row>
    <row r="15" spans="2:15" ht="15">
      <c r="B15" s="153"/>
      <c r="E15" s="153"/>
      <c r="F15" s="157"/>
      <c r="G15" s="133"/>
      <c r="H15" s="132"/>
      <c r="I15" s="131"/>
      <c r="J15" s="131"/>
      <c r="K15" s="131"/>
      <c r="L15" s="131"/>
      <c r="M15" s="131"/>
      <c r="N15" s="131"/>
      <c r="O15" s="131"/>
    </row>
    <row r="16" spans="2:15" ht="15">
      <c r="B16" s="153"/>
      <c r="C16" s="157"/>
      <c r="D16" s="153"/>
      <c r="E16" s="153"/>
      <c r="F16" s="157"/>
      <c r="G16" s="133"/>
      <c r="H16" s="132"/>
      <c r="I16" s="131"/>
      <c r="J16" s="131"/>
      <c r="K16" s="131"/>
      <c r="L16" s="131"/>
      <c r="M16" s="131"/>
      <c r="N16" s="131"/>
      <c r="O16" s="131"/>
    </row>
    <row r="17" spans="2:8" ht="15">
      <c r="B17" s="63" t="s">
        <v>182</v>
      </c>
      <c r="E17" s="63" t="s">
        <v>182</v>
      </c>
      <c r="H17" s="63" t="s">
        <v>182</v>
      </c>
    </row>
    <row r="18" spans="2:8" ht="15">
      <c r="B18" s="63" t="s">
        <v>300</v>
      </c>
      <c r="E18" s="63" t="s">
        <v>300</v>
      </c>
      <c r="H18" s="63" t="s">
        <v>300</v>
      </c>
    </row>
    <row r="19" spans="2:8" ht="15">
      <c r="B19" s="63" t="s">
        <v>127</v>
      </c>
      <c r="E19" s="63" t="s">
        <v>127</v>
      </c>
      <c r="H19" s="63" t="s">
        <v>127</v>
      </c>
    </row>
    <row r="25" spans="2:9" ht="15" customHeight="1">
      <c r="B25" s="176"/>
      <c r="C25" s="367" t="s">
        <v>281</v>
      </c>
      <c r="D25" s="367"/>
      <c r="E25" s="367"/>
      <c r="F25" s="175"/>
      <c r="G25" s="175"/>
      <c r="H25" s="367" t="s">
        <v>282</v>
      </c>
      <c r="I25" s="367"/>
    </row>
    <row r="26" spans="2:9" ht="15" customHeight="1">
      <c r="B26" s="176"/>
      <c r="C26" s="367" t="s">
        <v>379</v>
      </c>
      <c r="D26" s="367"/>
      <c r="E26" s="367"/>
      <c r="F26" s="175"/>
      <c r="G26" s="175"/>
      <c r="H26" s="367" t="s">
        <v>379</v>
      </c>
      <c r="I26" s="367"/>
    </row>
    <row r="27" spans="2:9" ht="57">
      <c r="B27" s="177"/>
      <c r="C27" s="263" t="s">
        <v>283</v>
      </c>
      <c r="D27" s="263" t="s">
        <v>284</v>
      </c>
      <c r="E27" s="263" t="s">
        <v>285</v>
      </c>
      <c r="F27" s="175"/>
      <c r="G27" s="175"/>
      <c r="H27" s="263" t="s">
        <v>286</v>
      </c>
      <c r="I27" s="263" t="s">
        <v>342</v>
      </c>
    </row>
    <row r="28" spans="2:9" ht="15">
      <c r="B28" s="153">
        <v>2011</v>
      </c>
      <c r="C28" s="178">
        <v>701009</v>
      </c>
      <c r="D28" s="178">
        <v>107437</v>
      </c>
      <c r="E28" s="178">
        <f aca="true" t="shared" si="1" ref="E28:E33">+SUM(C28:D28)</f>
        <v>808446</v>
      </c>
      <c r="F28" s="175"/>
      <c r="G28" s="175"/>
      <c r="H28" s="178">
        <v>734351</v>
      </c>
      <c r="I28" s="131">
        <v>438.837293</v>
      </c>
    </row>
    <row r="29" spans="2:9" ht="15">
      <c r="B29" s="153">
        <v>2012</v>
      </c>
      <c r="C29" s="178">
        <v>747911</v>
      </c>
      <c r="D29" s="178">
        <v>134939</v>
      </c>
      <c r="E29" s="178">
        <f t="shared" si="1"/>
        <v>882850</v>
      </c>
      <c r="F29" s="175"/>
      <c r="G29" s="175"/>
      <c r="H29" s="178">
        <v>788233</v>
      </c>
      <c r="I29" s="131">
        <v>495.504476</v>
      </c>
    </row>
    <row r="30" spans="2:9" ht="15">
      <c r="B30" s="153">
        <v>2013</v>
      </c>
      <c r="C30" s="178">
        <v>778318</v>
      </c>
      <c r="D30" s="178">
        <v>125137</v>
      </c>
      <c r="E30" s="178">
        <f t="shared" si="1"/>
        <v>903455</v>
      </c>
      <c r="F30" s="175"/>
      <c r="G30" s="175"/>
      <c r="H30" s="178">
        <v>791128</v>
      </c>
      <c r="I30" s="131">
        <v>487.150087</v>
      </c>
    </row>
    <row r="31" spans="2:9" ht="15">
      <c r="B31" s="153">
        <v>2014</v>
      </c>
      <c r="C31" s="178">
        <v>987346</v>
      </c>
      <c r="D31" s="178">
        <v>133783</v>
      </c>
      <c r="E31" s="178">
        <f t="shared" si="1"/>
        <v>1121129</v>
      </c>
      <c r="F31" s="175"/>
      <c r="G31" s="175"/>
      <c r="H31" s="178">
        <v>799055</v>
      </c>
      <c r="I31" s="131">
        <v>522.258493</v>
      </c>
    </row>
    <row r="32" spans="2:9" ht="15">
      <c r="B32" s="153">
        <v>2015</v>
      </c>
      <c r="C32" s="178">
        <v>1105569</v>
      </c>
      <c r="D32" s="178">
        <v>131583</v>
      </c>
      <c r="E32" s="178">
        <f t="shared" si="1"/>
        <v>1237152</v>
      </c>
      <c r="F32" s="175"/>
      <c r="G32" s="175"/>
      <c r="H32" s="178">
        <v>813559</v>
      </c>
      <c r="I32" s="131">
        <v>603.22503</v>
      </c>
    </row>
    <row r="33" spans="2:9" ht="15">
      <c r="B33" s="153">
        <v>2016</v>
      </c>
      <c r="C33" s="178">
        <v>1102578</v>
      </c>
      <c r="D33" s="178">
        <v>169901</v>
      </c>
      <c r="E33" s="178">
        <f t="shared" si="1"/>
        <v>1272479</v>
      </c>
      <c r="F33" s="175"/>
      <c r="G33" s="175"/>
      <c r="H33" s="178">
        <v>821424</v>
      </c>
      <c r="I33" s="131">
        <v>718.910218</v>
      </c>
    </row>
    <row r="39" spans="2:8" ht="15">
      <c r="B39" s="63" t="s">
        <v>182</v>
      </c>
      <c r="E39" s="63"/>
      <c r="H39" s="63" t="s">
        <v>182</v>
      </c>
    </row>
    <row r="40" spans="2:8" ht="15">
      <c r="B40" s="63" t="s">
        <v>127</v>
      </c>
      <c r="E40" s="63"/>
      <c r="H40" s="63" t="s">
        <v>127</v>
      </c>
    </row>
  </sheetData>
  <sheetProtection/>
  <mergeCells count="10">
    <mergeCell ref="H25:I25"/>
    <mergeCell ref="C25:E25"/>
    <mergeCell ref="C26:E26"/>
    <mergeCell ref="H26:I26"/>
    <mergeCell ref="B3:C3"/>
    <mergeCell ref="E3:F3"/>
    <mergeCell ref="H3:O3"/>
    <mergeCell ref="B4:C4"/>
    <mergeCell ref="E4:F4"/>
    <mergeCell ref="H4:O4"/>
  </mergeCells>
  <hyperlinks>
    <hyperlink ref="A1" location="Índice!A1" display="Regreso al menú"/>
  </hyperlinks>
  <printOptions/>
  <pageMargins left="0.7086614173228347" right="0.24" top="0.7480314960629921" bottom="0.7480314960629921" header="0.31496062992125984" footer="0.31496062992125984"/>
  <pageSetup fitToHeight="1" fitToWidth="1" horizontalDpi="600" verticalDpi="600" orientation="landscape" scale="64" r:id="rId1"/>
  <ignoredErrors>
    <ignoredError sqref="E28:E33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21"/>
  <sheetViews>
    <sheetView showGridLines="0" showRowColHeaders="0" zoomScalePageLayoutView="0" workbookViewId="0" topLeftCell="A1">
      <selection activeCell="N7" sqref="N7:O13"/>
    </sheetView>
  </sheetViews>
  <sheetFormatPr defaultColWidth="11.421875" defaultRowHeight="15"/>
  <cols>
    <col min="1" max="1" width="10.140625" style="137" customWidth="1"/>
    <col min="2" max="2" width="11.421875" style="137" customWidth="1"/>
    <col min="3" max="3" width="16.28125" style="137" customWidth="1"/>
    <col min="4" max="4" width="16.57421875" style="137" customWidth="1"/>
    <col min="5" max="5" width="16.00390625" style="137" customWidth="1"/>
    <col min="6" max="6" width="5.421875" style="137" customWidth="1"/>
    <col min="7" max="7" width="12.28125" style="137" customWidth="1"/>
    <col min="8" max="8" width="11.421875" style="137" customWidth="1"/>
    <col min="9" max="9" width="14.57421875" style="137" customWidth="1"/>
    <col min="10" max="10" width="13.00390625" style="137" customWidth="1"/>
    <col min="11" max="11" width="5.421875" style="137" customWidth="1"/>
    <col min="12" max="15" width="13.00390625" style="137" customWidth="1"/>
    <col min="16" max="16" width="5.421875" style="137" customWidth="1"/>
    <col min="17" max="17" width="11.421875" style="137" customWidth="1"/>
    <col min="18" max="18" width="13.421875" style="137" customWidth="1"/>
    <col min="19" max="19" width="16.57421875" style="137" customWidth="1"/>
    <col min="20" max="23" width="13.421875" style="137" customWidth="1"/>
    <col min="24" max="16384" width="11.421875" style="137" customWidth="1"/>
  </cols>
  <sheetData>
    <row r="1" ht="15.75">
      <c r="A1" s="19" t="s">
        <v>59</v>
      </c>
    </row>
    <row r="2" ht="15">
      <c r="A2" s="138"/>
    </row>
    <row r="3" spans="1:23" ht="30" customHeight="1">
      <c r="A3" s="138"/>
      <c r="B3" s="387" t="s">
        <v>265</v>
      </c>
      <c r="C3" s="387" t="s">
        <v>142</v>
      </c>
      <c r="D3" s="387"/>
      <c r="E3" s="387"/>
      <c r="G3" s="387" t="s">
        <v>78</v>
      </c>
      <c r="H3" s="387"/>
      <c r="I3" s="387"/>
      <c r="J3" s="387"/>
      <c r="L3" s="387" t="s">
        <v>78</v>
      </c>
      <c r="M3" s="387"/>
      <c r="N3" s="387"/>
      <c r="O3" s="387"/>
      <c r="Q3" s="387" t="s">
        <v>279</v>
      </c>
      <c r="R3" s="387"/>
      <c r="S3" s="387"/>
      <c r="T3" s="387"/>
      <c r="U3" s="387"/>
      <c r="V3" s="387"/>
      <c r="W3" s="387"/>
    </row>
    <row r="4" spans="1:23" ht="15" customHeight="1">
      <c r="A4" s="138"/>
      <c r="B4" s="387" t="s">
        <v>380</v>
      </c>
      <c r="C4" s="387"/>
      <c r="D4" s="387"/>
      <c r="E4" s="387"/>
      <c r="G4" s="387" t="s">
        <v>380</v>
      </c>
      <c r="H4" s="387"/>
      <c r="I4" s="387"/>
      <c r="J4" s="387"/>
      <c r="L4" s="387" t="s">
        <v>380</v>
      </c>
      <c r="M4" s="387"/>
      <c r="N4" s="387"/>
      <c r="O4" s="387"/>
      <c r="Q4" s="387" t="s">
        <v>380</v>
      </c>
      <c r="R4" s="387"/>
      <c r="S4" s="387"/>
      <c r="T4" s="387"/>
      <c r="U4" s="387"/>
      <c r="V4" s="387"/>
      <c r="W4" s="387"/>
    </row>
    <row r="5" spans="1:23" ht="15" customHeight="1">
      <c r="A5" s="138"/>
      <c r="B5" s="387" t="s">
        <v>141</v>
      </c>
      <c r="C5" s="387"/>
      <c r="D5" s="387"/>
      <c r="E5" s="387"/>
      <c r="G5" s="388" t="s">
        <v>16</v>
      </c>
      <c r="H5" s="388"/>
      <c r="I5" s="388"/>
      <c r="J5" s="388"/>
      <c r="L5" s="388" t="s">
        <v>16</v>
      </c>
      <c r="M5" s="388"/>
      <c r="N5" s="388"/>
      <c r="O5" s="388"/>
      <c r="Q5" s="387" t="s">
        <v>16</v>
      </c>
      <c r="R5" s="387"/>
      <c r="S5" s="387"/>
      <c r="T5" s="387"/>
      <c r="U5" s="387"/>
      <c r="V5" s="387"/>
      <c r="W5" s="387"/>
    </row>
    <row r="6" spans="1:23" ht="71.25">
      <c r="A6" s="138"/>
      <c r="B6" s="216" t="s">
        <v>0</v>
      </c>
      <c r="C6" s="216" t="s">
        <v>140</v>
      </c>
      <c r="D6" s="216" t="s">
        <v>139</v>
      </c>
      <c r="E6" s="216" t="s">
        <v>77</v>
      </c>
      <c r="G6" s="216" t="s">
        <v>0</v>
      </c>
      <c r="H6" s="216" t="s">
        <v>17</v>
      </c>
      <c r="I6" s="216" t="s">
        <v>79</v>
      </c>
      <c r="J6" s="216" t="s">
        <v>80</v>
      </c>
      <c r="L6" s="216" t="s">
        <v>0</v>
      </c>
      <c r="M6" s="216" t="s">
        <v>17</v>
      </c>
      <c r="N6" s="216" t="s">
        <v>18</v>
      </c>
      <c r="O6" s="216" t="s">
        <v>19</v>
      </c>
      <c r="Q6" s="216" t="s">
        <v>0</v>
      </c>
      <c r="R6" s="216" t="s">
        <v>81</v>
      </c>
      <c r="S6" s="216" t="s">
        <v>82</v>
      </c>
      <c r="T6" s="216" t="s">
        <v>83</v>
      </c>
      <c r="U6" s="216" t="s">
        <v>84</v>
      </c>
      <c r="V6" s="216" t="s">
        <v>85</v>
      </c>
      <c r="W6" s="216" t="s">
        <v>86</v>
      </c>
    </row>
    <row r="7" spans="1:23" ht="15">
      <c r="A7" s="138"/>
      <c r="B7" s="80">
        <v>2010</v>
      </c>
      <c r="C7" s="321">
        <f>SUM(D7:E7)</f>
        <v>7355370</v>
      </c>
      <c r="D7" s="321">
        <v>7258231</v>
      </c>
      <c r="E7" s="321">
        <v>97139</v>
      </c>
      <c r="G7" s="15">
        <v>2010</v>
      </c>
      <c r="H7" s="139">
        <f>SUM(I7:J7)</f>
        <v>11464.066541</v>
      </c>
      <c r="I7" s="139">
        <v>5606.896364</v>
      </c>
      <c r="J7" s="139">
        <v>5857.170177</v>
      </c>
      <c r="L7" s="15">
        <v>2010</v>
      </c>
      <c r="M7" s="139">
        <f>+SUM(N7:O7)</f>
        <v>11464.066541</v>
      </c>
      <c r="N7" s="139">
        <v>6977.547123</v>
      </c>
      <c r="O7" s="139">
        <v>4486.519418</v>
      </c>
      <c r="Q7" s="80">
        <v>2010</v>
      </c>
      <c r="R7" s="139"/>
      <c r="S7" s="139"/>
      <c r="T7" s="139"/>
      <c r="U7" s="139"/>
      <c r="V7" s="139"/>
      <c r="W7" s="139"/>
    </row>
    <row r="8" spans="1:23" ht="15">
      <c r="A8" s="138"/>
      <c r="B8" s="80">
        <v>2011</v>
      </c>
      <c r="C8" s="321">
        <f aca="true" t="shared" si="0" ref="C8:C13">SUM(D8:E8)</f>
        <v>11646852</v>
      </c>
      <c r="D8" s="321">
        <v>11467888</v>
      </c>
      <c r="E8" s="321">
        <v>178964</v>
      </c>
      <c r="G8" s="15">
        <v>2011</v>
      </c>
      <c r="H8" s="139">
        <f aca="true" t="shared" si="1" ref="H8:H13">SUM(I8:J8)</f>
        <v>17896.428269999997</v>
      </c>
      <c r="I8" s="139">
        <v>9258.023385999999</v>
      </c>
      <c r="J8" s="139">
        <v>8638.404884</v>
      </c>
      <c r="L8" s="15">
        <v>2011</v>
      </c>
      <c r="M8" s="139">
        <f aca="true" t="shared" si="2" ref="M8:M13">+SUM(N8:O8)</f>
        <v>17896.428269999997</v>
      </c>
      <c r="N8" s="139">
        <v>10034.209501</v>
      </c>
      <c r="O8" s="139">
        <v>7862.218768999999</v>
      </c>
      <c r="Q8" s="80">
        <v>2011</v>
      </c>
      <c r="R8" s="139"/>
      <c r="S8" s="139"/>
      <c r="T8" s="139"/>
      <c r="U8" s="139"/>
      <c r="V8" s="139"/>
      <c r="W8" s="139"/>
    </row>
    <row r="9" spans="1:23" ht="15">
      <c r="A9" s="138"/>
      <c r="B9" s="80">
        <v>2012</v>
      </c>
      <c r="C9" s="321">
        <f t="shared" si="0"/>
        <v>17205675</v>
      </c>
      <c r="D9" s="321">
        <v>17020599</v>
      </c>
      <c r="E9" s="321">
        <v>185076</v>
      </c>
      <c r="G9" s="15">
        <v>2012</v>
      </c>
      <c r="H9" s="139">
        <f t="shared" si="1"/>
        <v>23584.592786999998</v>
      </c>
      <c r="I9" s="139">
        <v>16012.195207999997</v>
      </c>
      <c r="J9" s="139">
        <v>7572.397579</v>
      </c>
      <c r="L9" s="15">
        <v>2012</v>
      </c>
      <c r="M9" s="139">
        <f t="shared" si="2"/>
        <v>23584.592786999998</v>
      </c>
      <c r="N9" s="139">
        <v>14766.554799999998</v>
      </c>
      <c r="O9" s="139">
        <v>8818.037987</v>
      </c>
      <c r="Q9" s="80">
        <v>2012</v>
      </c>
      <c r="R9" s="139"/>
      <c r="S9" s="139"/>
      <c r="T9" s="139"/>
      <c r="U9" s="139"/>
      <c r="V9" s="139"/>
      <c r="W9" s="139"/>
    </row>
    <row r="10" spans="1:23" ht="15">
      <c r="A10" s="138"/>
      <c r="B10" s="80">
        <v>2013</v>
      </c>
      <c r="C10" s="321">
        <f t="shared" si="0"/>
        <v>30603700</v>
      </c>
      <c r="D10" s="321">
        <v>30378335</v>
      </c>
      <c r="E10" s="321">
        <v>225365</v>
      </c>
      <c r="G10" s="15">
        <v>2013</v>
      </c>
      <c r="H10" s="139">
        <f t="shared" si="1"/>
        <v>29410.296175000003</v>
      </c>
      <c r="I10" s="139">
        <v>20035.375239</v>
      </c>
      <c r="J10" s="139">
        <v>9374.920936</v>
      </c>
      <c r="L10" s="15">
        <v>2013</v>
      </c>
      <c r="M10" s="139">
        <f t="shared" si="2"/>
        <v>29410.296175000003</v>
      </c>
      <c r="N10" s="139">
        <v>18316.801966000003</v>
      </c>
      <c r="O10" s="139">
        <v>11093.494209</v>
      </c>
      <c r="Q10" s="80">
        <v>2013</v>
      </c>
      <c r="R10" s="139"/>
      <c r="S10" s="139"/>
      <c r="T10" s="139"/>
      <c r="U10" s="139"/>
      <c r="V10" s="139"/>
      <c r="W10" s="139"/>
    </row>
    <row r="11" spans="1:23" ht="15">
      <c r="A11" s="138"/>
      <c r="B11" s="80">
        <v>2014</v>
      </c>
      <c r="C11" s="321">
        <f t="shared" si="0"/>
        <v>28400657</v>
      </c>
      <c r="D11" s="321">
        <v>28295610</v>
      </c>
      <c r="E11" s="321">
        <v>105047</v>
      </c>
      <c r="G11" s="15">
        <v>2014</v>
      </c>
      <c r="H11" s="139">
        <f t="shared" si="1"/>
        <v>19773.913907</v>
      </c>
      <c r="I11" s="139">
        <v>17339.891536</v>
      </c>
      <c r="J11" s="139">
        <v>2434.022371</v>
      </c>
      <c r="L11" s="15">
        <v>2014</v>
      </c>
      <c r="M11" s="139">
        <f t="shared" si="2"/>
        <v>19773.913907000002</v>
      </c>
      <c r="N11" s="139">
        <v>14360.755566</v>
      </c>
      <c r="O11" s="139">
        <v>5413.158341</v>
      </c>
      <c r="Q11" s="80">
        <v>2014</v>
      </c>
      <c r="R11" s="139"/>
      <c r="S11" s="139"/>
      <c r="T11" s="139"/>
      <c r="U11" s="139"/>
      <c r="V11" s="139"/>
      <c r="W11" s="139"/>
    </row>
    <row r="12" spans="1:23" ht="15">
      <c r="A12" s="138"/>
      <c r="B12" s="80">
        <v>2015</v>
      </c>
      <c r="C12" s="321">
        <f t="shared" si="0"/>
        <v>49648731</v>
      </c>
      <c r="D12" s="321">
        <v>49437162</v>
      </c>
      <c r="E12" s="321">
        <v>211569</v>
      </c>
      <c r="G12" s="15">
        <v>2015</v>
      </c>
      <c r="H12" s="139">
        <f t="shared" si="1"/>
        <v>21645.420472</v>
      </c>
      <c r="I12" s="139">
        <v>16765.913574000002</v>
      </c>
      <c r="J12" s="139">
        <v>4879.506898</v>
      </c>
      <c r="L12" s="15">
        <v>2015</v>
      </c>
      <c r="M12" s="139">
        <f t="shared" si="2"/>
        <v>21645.420472</v>
      </c>
      <c r="N12" s="139">
        <v>15701.743191000001</v>
      </c>
      <c r="O12" s="139">
        <v>5943.677280999999</v>
      </c>
      <c r="Q12" s="80">
        <v>2015</v>
      </c>
      <c r="R12" s="139"/>
      <c r="S12" s="139"/>
      <c r="T12" s="139"/>
      <c r="U12" s="139"/>
      <c r="V12" s="139"/>
      <c r="W12" s="139"/>
    </row>
    <row r="13" spans="1:23" ht="15">
      <c r="A13" s="138"/>
      <c r="B13" s="80">
        <v>2016</v>
      </c>
      <c r="C13" s="321">
        <f t="shared" si="0"/>
        <v>36171244</v>
      </c>
      <c r="D13" s="321">
        <v>35985055</v>
      </c>
      <c r="E13" s="321">
        <v>186189</v>
      </c>
      <c r="G13" s="15">
        <v>2016</v>
      </c>
      <c r="H13" s="139">
        <f t="shared" si="1"/>
        <v>24762.281765</v>
      </c>
      <c r="I13" s="139">
        <v>18457.990758</v>
      </c>
      <c r="J13" s="139">
        <v>6304.291007</v>
      </c>
      <c r="L13" s="15">
        <v>2016</v>
      </c>
      <c r="M13" s="139">
        <f t="shared" si="2"/>
        <v>24762.281765</v>
      </c>
      <c r="N13" s="139">
        <v>17736.278602</v>
      </c>
      <c r="O13" s="139">
        <v>7026.003162999999</v>
      </c>
      <c r="Q13" s="15">
        <v>2016</v>
      </c>
      <c r="R13" s="139"/>
      <c r="S13" s="139"/>
      <c r="T13" s="139"/>
      <c r="U13" s="139"/>
      <c r="V13" s="139"/>
      <c r="W13" s="139"/>
    </row>
    <row r="14" spans="2:15" ht="15">
      <c r="B14" s="79"/>
      <c r="C14" s="79"/>
      <c r="D14" s="140"/>
      <c r="E14" s="140"/>
      <c r="G14" s="72"/>
      <c r="H14" s="72"/>
      <c r="I14" s="72"/>
      <c r="J14" s="72"/>
      <c r="L14" s="72"/>
      <c r="M14" s="72"/>
      <c r="N14" s="72"/>
      <c r="O14" s="72"/>
    </row>
    <row r="15" spans="2:15" ht="15">
      <c r="B15" s="79"/>
      <c r="C15" s="79"/>
      <c r="D15" s="140"/>
      <c r="E15" s="140"/>
      <c r="G15" s="72"/>
      <c r="H15" s="72"/>
      <c r="I15" s="72"/>
      <c r="J15" s="72"/>
      <c r="L15" s="72"/>
      <c r="M15" s="72"/>
      <c r="N15" s="72"/>
      <c r="O15" s="72"/>
    </row>
    <row r="16" spans="2:15" ht="15">
      <c r="B16" s="79"/>
      <c r="C16" s="79"/>
      <c r="D16" s="141"/>
      <c r="E16" s="141"/>
      <c r="G16" s="72"/>
      <c r="H16" s="72"/>
      <c r="I16" s="72"/>
      <c r="J16" s="72"/>
      <c r="L16" s="72"/>
      <c r="M16" s="72"/>
      <c r="N16" s="72"/>
      <c r="O16" s="72"/>
    </row>
    <row r="17" spans="2:15" ht="15">
      <c r="B17" s="79"/>
      <c r="C17" s="79"/>
      <c r="D17" s="81"/>
      <c r="E17" s="140"/>
      <c r="G17" s="72"/>
      <c r="H17" s="72"/>
      <c r="I17" s="72"/>
      <c r="J17" s="72"/>
      <c r="L17" s="72"/>
      <c r="M17" s="72"/>
      <c r="N17" s="72"/>
      <c r="O17" s="72"/>
    </row>
    <row r="18" spans="2:17" ht="15">
      <c r="B18" s="79" t="s">
        <v>182</v>
      </c>
      <c r="C18" s="79"/>
      <c r="D18" s="81"/>
      <c r="E18" s="140"/>
      <c r="G18" s="79" t="s">
        <v>182</v>
      </c>
      <c r="H18" s="72"/>
      <c r="I18" s="72"/>
      <c r="J18" s="72"/>
      <c r="L18" s="79" t="s">
        <v>182</v>
      </c>
      <c r="M18" s="72"/>
      <c r="N18" s="72"/>
      <c r="O18" s="72"/>
      <c r="Q18" s="79" t="s">
        <v>182</v>
      </c>
    </row>
    <row r="19" spans="2:17" ht="15">
      <c r="B19" s="79" t="s">
        <v>127</v>
      </c>
      <c r="C19" s="79"/>
      <c r="D19" s="81"/>
      <c r="E19" s="140"/>
      <c r="G19" s="79" t="s">
        <v>127</v>
      </c>
      <c r="H19" s="72"/>
      <c r="I19" s="72"/>
      <c r="J19" s="72"/>
      <c r="L19" s="79" t="s">
        <v>127</v>
      </c>
      <c r="M19" s="72"/>
      <c r="N19" s="72"/>
      <c r="O19" s="72"/>
      <c r="Q19" s="79" t="s">
        <v>127</v>
      </c>
    </row>
    <row r="20" spans="2:15" ht="15">
      <c r="B20" s="79"/>
      <c r="C20" s="79"/>
      <c r="D20" s="81"/>
      <c r="E20" s="140"/>
      <c r="G20" s="72"/>
      <c r="H20" s="72"/>
      <c r="I20" s="72"/>
      <c r="J20" s="72"/>
      <c r="L20" s="72"/>
      <c r="M20" s="72"/>
      <c r="N20" s="72"/>
      <c r="O20" s="72"/>
    </row>
    <row r="21" spans="2:10" ht="15">
      <c r="B21" s="79"/>
      <c r="C21" s="79"/>
      <c r="D21" s="81"/>
      <c r="E21" s="140"/>
      <c r="G21" s="72"/>
      <c r="H21" s="72"/>
      <c r="I21" s="72"/>
      <c r="J21" s="72"/>
    </row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</sheetData>
  <sheetProtection/>
  <mergeCells count="12">
    <mergeCell ref="G5:J5"/>
    <mergeCell ref="L5:O5"/>
    <mergeCell ref="Q3:W3"/>
    <mergeCell ref="Q4:W4"/>
    <mergeCell ref="Q5:W5"/>
    <mergeCell ref="G4:J4"/>
    <mergeCell ref="B3:E3"/>
    <mergeCell ref="B4:E4"/>
    <mergeCell ref="B5:E5"/>
    <mergeCell ref="L3:O3"/>
    <mergeCell ref="L4:O4"/>
    <mergeCell ref="G3:J3"/>
  </mergeCells>
  <hyperlinks>
    <hyperlink ref="A1" location="Índice!A1" display="Regreso al menú"/>
  </hyperlinks>
  <printOptions/>
  <pageMargins left="0.7086614173228347" right="0.1968503937007874" top="0.7480314960629921" bottom="0.7480314960629921" header="0.31496062992125984" footer="0.31496062992125984"/>
  <pageSetup fitToHeight="1" fitToWidth="1" horizontalDpi="200" verticalDpi="2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4"/>
  <sheetViews>
    <sheetView showGridLines="0" showRowColHeaders="0" zoomScalePageLayoutView="0" workbookViewId="0" topLeftCell="A1">
      <selection activeCell="F8" sqref="F8"/>
    </sheetView>
  </sheetViews>
  <sheetFormatPr defaultColWidth="11.421875" defaultRowHeight="15"/>
  <cols>
    <col min="1" max="1" width="11.421875" style="97" customWidth="1"/>
    <col min="2" max="2" width="9.8515625" style="98" customWidth="1"/>
    <col min="3" max="3" width="14.00390625" style="97" customWidth="1"/>
    <col min="4" max="4" width="18.28125" style="97" customWidth="1"/>
    <col min="5" max="5" width="13.421875" style="97" customWidth="1"/>
    <col min="6" max="6" width="14.140625" style="97" customWidth="1"/>
    <col min="7" max="7" width="1.1484375" style="98" customWidth="1"/>
    <col min="8" max="8" width="11.421875" style="97" customWidth="1"/>
    <col min="10" max="11" width="14.140625" style="0" customWidth="1"/>
    <col min="12" max="12" width="13.28125" style="0" customWidth="1"/>
    <col min="13" max="13" width="13.421875" style="0" customWidth="1"/>
    <col min="14" max="16384" width="11.421875" style="97" customWidth="1"/>
  </cols>
  <sheetData>
    <row r="1" spans="1:2" ht="15.75">
      <c r="A1" s="19" t="s">
        <v>59</v>
      </c>
      <c r="B1" s="72"/>
    </row>
    <row r="2" spans="1:2" ht="15">
      <c r="A2" s="21"/>
      <c r="B2" s="72"/>
    </row>
    <row r="3" spans="2:7" ht="15">
      <c r="B3" s="390" t="s">
        <v>13</v>
      </c>
      <c r="C3" s="390"/>
      <c r="D3" s="390"/>
      <c r="E3" s="390"/>
      <c r="F3" s="390"/>
      <c r="G3" s="104"/>
    </row>
    <row r="4" spans="2:7" ht="15" customHeight="1">
      <c r="B4" s="389" t="s">
        <v>362</v>
      </c>
      <c r="C4" s="389"/>
      <c r="D4" s="389"/>
      <c r="E4" s="389"/>
      <c r="F4" s="389"/>
      <c r="G4" s="104"/>
    </row>
    <row r="5" spans="2:7" ht="54" customHeight="1">
      <c r="B5" s="269" t="s">
        <v>193</v>
      </c>
      <c r="C5" s="269" t="s">
        <v>189</v>
      </c>
      <c r="D5" s="269" t="s">
        <v>190</v>
      </c>
      <c r="E5" s="269" t="s">
        <v>191</v>
      </c>
      <c r="F5" s="269" t="s">
        <v>192</v>
      </c>
      <c r="G5" s="105"/>
    </row>
    <row r="6" spans="2:7" ht="22.5">
      <c r="B6" s="270"/>
      <c r="C6" s="270" t="s">
        <v>194</v>
      </c>
      <c r="D6" s="270" t="s">
        <v>16</v>
      </c>
      <c r="E6" s="270" t="s">
        <v>16</v>
      </c>
      <c r="F6" s="270" t="s">
        <v>266</v>
      </c>
      <c r="G6" s="106"/>
    </row>
    <row r="7" spans="2:7" ht="15">
      <c r="B7" s="271">
        <v>2011</v>
      </c>
      <c r="C7" s="272">
        <v>72117</v>
      </c>
      <c r="D7" s="99">
        <v>1795.90390034</v>
      </c>
      <c r="E7" s="99">
        <v>74275.56522479</v>
      </c>
      <c r="F7" s="213">
        <f aca="true" t="shared" si="0" ref="F7:F12">+(E7/D7)</f>
        <v>41.358318343608566</v>
      </c>
      <c r="G7" s="100"/>
    </row>
    <row r="8" spans="2:7" ht="15">
      <c r="B8" s="271">
        <v>2012</v>
      </c>
      <c r="C8" s="272">
        <v>73689</v>
      </c>
      <c r="D8" s="99">
        <v>1820.91839881</v>
      </c>
      <c r="E8" s="99">
        <v>82473.6189099</v>
      </c>
      <c r="F8" s="213">
        <f t="shared" si="0"/>
        <v>45.29232005333016</v>
      </c>
      <c r="G8" s="100"/>
    </row>
    <row r="9" spans="2:7" ht="15">
      <c r="B9" s="271">
        <v>2013</v>
      </c>
      <c r="C9" s="272">
        <v>83100</v>
      </c>
      <c r="D9" s="99">
        <v>1685.1616533</v>
      </c>
      <c r="E9" s="99">
        <v>95208.69661710001</v>
      </c>
      <c r="F9" s="213">
        <f t="shared" si="0"/>
        <v>56.4982572625337</v>
      </c>
      <c r="G9" s="100"/>
    </row>
    <row r="10" spans="2:7" ht="15">
      <c r="B10" s="271">
        <v>2014</v>
      </c>
      <c r="C10" s="272">
        <v>78251</v>
      </c>
      <c r="D10" s="99">
        <v>1960.55800442</v>
      </c>
      <c r="E10" s="99">
        <v>117373.91421979999</v>
      </c>
      <c r="F10" s="213">
        <f t="shared" si="0"/>
        <v>59.867606036233134</v>
      </c>
      <c r="G10" s="100"/>
    </row>
    <row r="11" spans="2:7" ht="15">
      <c r="B11" s="271">
        <v>2015</v>
      </c>
      <c r="C11" s="272">
        <v>58662</v>
      </c>
      <c r="D11" s="99">
        <v>2055.14579578</v>
      </c>
      <c r="E11" s="99">
        <v>85544.5278137</v>
      </c>
      <c r="F11" s="213">
        <f t="shared" si="0"/>
        <v>41.624554320844595</v>
      </c>
      <c r="G11" s="100"/>
    </row>
    <row r="12" spans="2:7" ht="15">
      <c r="B12" s="271">
        <v>2016</v>
      </c>
      <c r="C12" s="272">
        <v>63683</v>
      </c>
      <c r="D12" s="99">
        <v>2235.43359458</v>
      </c>
      <c r="E12" s="99">
        <v>91757.8488943</v>
      </c>
      <c r="F12" s="213">
        <f t="shared" si="0"/>
        <v>41.04700274558581</v>
      </c>
      <c r="G12" s="101"/>
    </row>
    <row r="13" spans="3:7" ht="15">
      <c r="C13" s="102"/>
      <c r="D13" s="102"/>
      <c r="E13" s="102"/>
      <c r="F13" s="102"/>
      <c r="G13" s="103"/>
    </row>
    <row r="18" ht="15">
      <c r="B18" s="72" t="s">
        <v>182</v>
      </c>
    </row>
    <row r="19" ht="15">
      <c r="B19" s="72" t="s">
        <v>127</v>
      </c>
    </row>
    <row r="44" ht="15">
      <c r="F44" s="108"/>
    </row>
  </sheetData>
  <sheetProtection/>
  <mergeCells count="2">
    <mergeCell ref="B4:F4"/>
    <mergeCell ref="B3:F3"/>
  </mergeCells>
  <hyperlinks>
    <hyperlink ref="A1" location="Índice!A1" display="Regreso al menú"/>
  </hyperlinks>
  <printOptions/>
  <pageMargins left="0.7480314960629921" right="0.35" top="0.984251968503937" bottom="0.984251968503937" header="0" footer="0"/>
  <pageSetup fitToHeight="1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4"/>
  <sheetViews>
    <sheetView showGridLines="0" showRowColHeaders="0" zoomScalePageLayoutView="0" workbookViewId="0" topLeftCell="A1">
      <selection activeCell="F8" sqref="F8"/>
    </sheetView>
  </sheetViews>
  <sheetFormatPr defaultColWidth="11.421875" defaultRowHeight="15"/>
  <cols>
    <col min="1" max="1" width="11.421875" style="79" customWidth="1"/>
    <col min="2" max="2" width="11.57421875" style="79" bestFit="1" customWidth="1"/>
    <col min="3" max="3" width="16.57421875" style="79" customWidth="1"/>
    <col min="4" max="4" width="7.8515625" style="79" customWidth="1"/>
    <col min="5" max="5" width="20.57421875" style="79" customWidth="1"/>
    <col min="6" max="6" width="8.8515625" style="79" bestFit="1" customWidth="1"/>
    <col min="7" max="13" width="11.421875" style="79" customWidth="1"/>
    <col min="14" max="16384" width="11.421875" style="79" customWidth="1"/>
  </cols>
  <sheetData>
    <row r="1" spans="1:2" ht="15.75">
      <c r="A1" s="19" t="s">
        <v>59</v>
      </c>
      <c r="B1" s="158"/>
    </row>
    <row r="2" spans="1:2" ht="12.75">
      <c r="A2" s="159"/>
      <c r="B2" s="158"/>
    </row>
    <row r="3" spans="2:6" ht="14.25">
      <c r="B3" s="391" t="s">
        <v>146</v>
      </c>
      <c r="C3" s="391"/>
      <c r="D3" s="391"/>
      <c r="E3" s="391"/>
      <c r="F3" s="391"/>
    </row>
    <row r="4" spans="2:6" ht="14.25">
      <c r="B4" s="391" t="s">
        <v>380</v>
      </c>
      <c r="C4" s="391"/>
      <c r="D4" s="391"/>
      <c r="E4" s="391"/>
      <c r="F4" s="391"/>
    </row>
    <row r="5" spans="2:6" ht="42.75">
      <c r="B5" s="149" t="s">
        <v>0</v>
      </c>
      <c r="C5" s="149" t="s">
        <v>145</v>
      </c>
      <c r="D5" s="149" t="s">
        <v>143</v>
      </c>
      <c r="E5" s="149" t="s">
        <v>144</v>
      </c>
      <c r="F5" s="149" t="s">
        <v>143</v>
      </c>
    </row>
    <row r="6" spans="2:6" ht="12.75">
      <c r="B6" s="80">
        <v>2002</v>
      </c>
      <c r="C6" s="160">
        <v>1243761</v>
      </c>
      <c r="D6" s="200"/>
      <c r="E6" s="160">
        <v>288087.7</v>
      </c>
      <c r="F6" s="200"/>
    </row>
    <row r="7" spans="2:8" ht="12.75">
      <c r="B7" s="80">
        <v>2003</v>
      </c>
      <c r="C7" s="160">
        <v>2998702</v>
      </c>
      <c r="D7" s="200">
        <f>((C7/C6)-1)*100</f>
        <v>141.09953600410367</v>
      </c>
      <c r="E7" s="160">
        <v>268703.7</v>
      </c>
      <c r="F7" s="200">
        <f>((E7/E6)-1)*100</f>
        <v>-6.728506631834685</v>
      </c>
      <c r="H7" s="161"/>
    </row>
    <row r="8" spans="2:8" ht="12.75">
      <c r="B8" s="80">
        <v>2004</v>
      </c>
      <c r="C8" s="160">
        <v>1961825</v>
      </c>
      <c r="D8" s="200">
        <f>((C8/C7)-1)*100</f>
        <v>-34.57752721010624</v>
      </c>
      <c r="E8" s="160">
        <v>408797.2</v>
      </c>
      <c r="F8" s="200">
        <f aca="true" t="shared" si="0" ref="F8:F20">((E8/E7)-1)*100</f>
        <v>52.13679603220947</v>
      </c>
      <c r="H8" s="161"/>
    </row>
    <row r="9" spans="2:8" ht="12.75">
      <c r="B9" s="80">
        <v>2005</v>
      </c>
      <c r="C9" s="160">
        <v>2130340</v>
      </c>
      <c r="D9" s="200">
        <f aca="true" t="shared" si="1" ref="D9:D18">((C9/C8)-1)*100</f>
        <v>8.589706013533327</v>
      </c>
      <c r="E9" s="160">
        <v>451997</v>
      </c>
      <c r="F9" s="200">
        <f t="shared" si="0"/>
        <v>10.56753813382283</v>
      </c>
      <c r="H9" s="161"/>
    </row>
    <row r="10" spans="2:8" ht="12.75">
      <c r="B10" s="80">
        <v>2006</v>
      </c>
      <c r="C10" s="160">
        <v>2039083</v>
      </c>
      <c r="D10" s="200">
        <f t="shared" si="1"/>
        <v>-4.2836824168911996</v>
      </c>
      <c r="E10" s="160">
        <v>530843</v>
      </c>
      <c r="F10" s="200">
        <f t="shared" si="0"/>
        <v>17.443921087971816</v>
      </c>
      <c r="H10" s="161"/>
    </row>
    <row r="11" spans="2:8" ht="12.75">
      <c r="B11" s="80">
        <v>2007</v>
      </c>
      <c r="C11" s="160">
        <v>2063553</v>
      </c>
      <c r="D11" s="200">
        <f t="shared" si="1"/>
        <v>1.2000492378191563</v>
      </c>
      <c r="E11" s="160">
        <v>578607</v>
      </c>
      <c r="F11" s="200">
        <f t="shared" si="0"/>
        <v>8.997763933969182</v>
      </c>
      <c r="H11" s="161"/>
    </row>
    <row r="12" spans="2:8" ht="12.75">
      <c r="B12" s="80">
        <v>2008</v>
      </c>
      <c r="C12" s="160">
        <v>1363973</v>
      </c>
      <c r="D12" s="200">
        <f t="shared" si="1"/>
        <v>-33.90172193299614</v>
      </c>
      <c r="E12" s="160">
        <v>474273</v>
      </c>
      <c r="F12" s="200">
        <f t="shared" si="0"/>
        <v>-18.031928407364582</v>
      </c>
      <c r="H12" s="161"/>
    </row>
    <row r="13" spans="2:8" ht="12.75">
      <c r="B13" s="80">
        <v>2009</v>
      </c>
      <c r="C13" s="160">
        <v>1576960</v>
      </c>
      <c r="D13" s="200">
        <f t="shared" si="1"/>
        <v>15.61519179631854</v>
      </c>
      <c r="E13" s="160">
        <v>452816.4</v>
      </c>
      <c r="F13" s="200">
        <f t="shared" si="0"/>
        <v>-4.524103206381125</v>
      </c>
      <c r="H13" s="161"/>
    </row>
    <row r="14" spans="2:8" ht="12.75">
      <c r="B14" s="80">
        <v>2010</v>
      </c>
      <c r="C14" s="160">
        <v>1510570</v>
      </c>
      <c r="D14" s="200">
        <f t="shared" si="1"/>
        <v>-4.209998985389607</v>
      </c>
      <c r="E14" s="160">
        <v>569083</v>
      </c>
      <c r="F14" s="200">
        <f t="shared" si="0"/>
        <v>25.676322677358844</v>
      </c>
      <c r="H14" s="161"/>
    </row>
    <row r="15" spans="2:8" ht="12.75">
      <c r="B15" s="80">
        <v>2011</v>
      </c>
      <c r="C15" s="160">
        <v>1596224</v>
      </c>
      <c r="D15" s="200">
        <f t="shared" si="1"/>
        <v>5.670309883024283</v>
      </c>
      <c r="E15" s="160">
        <v>730758.95</v>
      </c>
      <c r="F15" s="200">
        <f t="shared" si="0"/>
        <v>28.409906814998863</v>
      </c>
      <c r="H15" s="161"/>
    </row>
    <row r="16" spans="2:8" ht="12.75">
      <c r="B16" s="80">
        <v>2012</v>
      </c>
      <c r="C16" s="160">
        <v>1639577</v>
      </c>
      <c r="D16" s="200">
        <f t="shared" si="1"/>
        <v>2.715972194378735</v>
      </c>
      <c r="E16" s="160">
        <v>670278.6699999999</v>
      </c>
      <c r="F16" s="200">
        <f t="shared" si="0"/>
        <v>-8.276365277496778</v>
      </c>
      <c r="H16" s="161"/>
    </row>
    <row r="17" spans="2:8" ht="12.75">
      <c r="B17" s="80">
        <v>2013</v>
      </c>
      <c r="C17" s="160">
        <v>1605381</v>
      </c>
      <c r="D17" s="200">
        <f t="shared" si="1"/>
        <v>-2.085659898864156</v>
      </c>
      <c r="E17" s="160">
        <v>518482</v>
      </c>
      <c r="F17" s="200">
        <f t="shared" si="0"/>
        <v>-22.646800024234693</v>
      </c>
      <c r="H17" s="161"/>
    </row>
    <row r="18" spans="2:8" ht="12.75">
      <c r="B18" s="80">
        <v>2014</v>
      </c>
      <c r="C18" s="160">
        <v>1496603</v>
      </c>
      <c r="D18" s="200">
        <f t="shared" si="1"/>
        <v>-6.7758370131451695</v>
      </c>
      <c r="E18" s="160">
        <v>534567</v>
      </c>
      <c r="F18" s="200">
        <f t="shared" si="0"/>
        <v>3.102325635219727</v>
      </c>
      <c r="H18" s="161"/>
    </row>
    <row r="19" spans="2:8" ht="12.75">
      <c r="B19" s="80">
        <v>2015</v>
      </c>
      <c r="C19" s="160">
        <v>1534712</v>
      </c>
      <c r="D19" s="200">
        <f>((C19/C18)-1)*100</f>
        <v>2.5463666717225664</v>
      </c>
      <c r="E19" s="160">
        <v>515954.99900000007</v>
      </c>
      <c r="F19" s="200">
        <f t="shared" si="0"/>
        <v>-3.4816965880796857</v>
      </c>
      <c r="H19" s="161"/>
    </row>
    <row r="20" spans="2:8" ht="12.75">
      <c r="B20" s="80">
        <v>2016</v>
      </c>
      <c r="C20" s="160">
        <v>1475387</v>
      </c>
      <c r="D20" s="200">
        <f>((C20/C19)-1)*100</f>
        <v>-3.865546108976803</v>
      </c>
      <c r="E20" s="160">
        <v>474591.3679080001</v>
      </c>
      <c r="F20" s="200">
        <f t="shared" si="0"/>
        <v>-8.016906740349262</v>
      </c>
      <c r="H20" s="161"/>
    </row>
    <row r="21" spans="2:8" ht="12.75">
      <c r="B21" s="80"/>
      <c r="C21" s="163"/>
      <c r="D21" s="161"/>
      <c r="E21" s="160"/>
      <c r="F21" s="161"/>
      <c r="H21" s="161"/>
    </row>
    <row r="22" spans="2:8" ht="12.75">
      <c r="B22" s="80"/>
      <c r="C22" s="163"/>
      <c r="D22" s="161"/>
      <c r="E22" s="160"/>
      <c r="F22" s="161"/>
      <c r="H22" s="161"/>
    </row>
    <row r="23" spans="3:4" ht="12.75">
      <c r="C23" s="162"/>
      <c r="D23" s="162"/>
    </row>
    <row r="24" spans="3:4" ht="12.75">
      <c r="C24" s="162"/>
      <c r="D24" s="162"/>
    </row>
    <row r="25" spans="3:4" ht="12.75">
      <c r="C25" s="162"/>
      <c r="D25" s="162"/>
    </row>
    <row r="26" spans="2:4" ht="12.75">
      <c r="B26" s="79" t="s">
        <v>182</v>
      </c>
      <c r="C26" s="162"/>
      <c r="D26" s="162"/>
    </row>
    <row r="27" spans="2:4" ht="12.75">
      <c r="B27" s="79" t="s">
        <v>127</v>
      </c>
      <c r="C27" s="162"/>
      <c r="D27" s="162"/>
    </row>
    <row r="29" ht="12.75"/>
    <row r="30" ht="12.75"/>
    <row r="54" ht="14.25">
      <c r="F54" s="107"/>
    </row>
  </sheetData>
  <sheetProtection/>
  <mergeCells count="2">
    <mergeCell ref="B3:F3"/>
    <mergeCell ref="B4:F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8"/>
  <sheetViews>
    <sheetView showGridLines="0" zoomScalePageLayoutView="0" workbookViewId="0" topLeftCell="A1">
      <selection activeCell="F26" sqref="F26:F27"/>
    </sheetView>
  </sheetViews>
  <sheetFormatPr defaultColWidth="11.421875" defaultRowHeight="15"/>
  <cols>
    <col min="1" max="2" width="11.421875" style="79" customWidth="1"/>
    <col min="3" max="3" width="19.140625" style="79" customWidth="1"/>
    <col min="4" max="4" width="11.421875" style="79" customWidth="1"/>
    <col min="5" max="6" width="13.7109375" style="79" customWidth="1"/>
    <col min="7" max="7" width="19.140625" style="79" customWidth="1"/>
    <col min="8" max="9" width="13.7109375" style="79" customWidth="1"/>
    <col min="10" max="11" width="14.7109375" style="79" customWidth="1"/>
    <col min="12" max="16384" width="11.421875" style="79" customWidth="1"/>
  </cols>
  <sheetData>
    <row r="1" spans="1:2" ht="15.75">
      <c r="A1" s="19" t="s">
        <v>59</v>
      </c>
      <c r="B1" s="72"/>
    </row>
    <row r="2" spans="1:2" ht="12.75">
      <c r="A2" s="21"/>
      <c r="B2" s="72"/>
    </row>
    <row r="3" spans="2:11" ht="14.25" customHeight="1">
      <c r="B3" s="387" t="s">
        <v>384</v>
      </c>
      <c r="C3" s="387"/>
      <c r="D3" s="387"/>
      <c r="E3"/>
      <c r="F3" s="392" t="s">
        <v>384</v>
      </c>
      <c r="G3" s="392"/>
      <c r="H3" s="392"/>
      <c r="I3" s="335"/>
      <c r="J3" s="392" t="s">
        <v>384</v>
      </c>
      <c r="K3" s="392"/>
    </row>
    <row r="4" spans="2:11" ht="15" customHeight="1">
      <c r="B4" s="387" t="s">
        <v>5</v>
      </c>
      <c r="C4" s="387"/>
      <c r="D4" s="387"/>
      <c r="E4"/>
      <c r="F4" s="392" t="s">
        <v>362</v>
      </c>
      <c r="G4" s="392"/>
      <c r="H4" s="392"/>
      <c r="I4" s="335"/>
      <c r="J4" s="392" t="s">
        <v>374</v>
      </c>
      <c r="K4" s="392"/>
    </row>
    <row r="5" spans="2:11" ht="42" customHeight="1">
      <c r="B5" s="86" t="s">
        <v>0</v>
      </c>
      <c r="C5" s="87" t="s">
        <v>148</v>
      </c>
      <c r="D5" s="86" t="s">
        <v>181</v>
      </c>
      <c r="E5"/>
      <c r="F5" s="343" t="s">
        <v>183</v>
      </c>
      <c r="G5" s="344" t="s">
        <v>148</v>
      </c>
      <c r="H5" s="343" t="s">
        <v>181</v>
      </c>
      <c r="I5" s="335"/>
      <c r="J5" s="314" t="s">
        <v>183</v>
      </c>
      <c r="K5" s="344" t="s">
        <v>385</v>
      </c>
    </row>
    <row r="6" spans="2:12" ht="15">
      <c r="B6" s="88"/>
      <c r="C6" s="89" t="s">
        <v>149</v>
      </c>
      <c r="D6" s="89" t="s">
        <v>23</v>
      </c>
      <c r="E6"/>
      <c r="F6" s="88"/>
      <c r="G6" s="89" t="s">
        <v>149</v>
      </c>
      <c r="H6" s="89" t="s">
        <v>23</v>
      </c>
      <c r="I6" s="335"/>
      <c r="J6" s="88"/>
      <c r="K6" s="89" t="s">
        <v>149</v>
      </c>
      <c r="L6" s="174"/>
    </row>
    <row r="7" spans="2:12" ht="15">
      <c r="B7" s="80">
        <v>2002</v>
      </c>
      <c r="C7" s="95">
        <v>6993</v>
      </c>
      <c r="D7" s="201" t="s">
        <v>56</v>
      </c>
      <c r="E7"/>
      <c r="F7" s="80">
        <v>2002</v>
      </c>
      <c r="G7" s="95">
        <v>4815.8</v>
      </c>
      <c r="H7" s="201" t="s">
        <v>56</v>
      </c>
      <c r="I7" s="335"/>
      <c r="J7" s="90" t="s">
        <v>20</v>
      </c>
      <c r="K7" s="327">
        <v>2135.686692</v>
      </c>
      <c r="L7" s="174"/>
    </row>
    <row r="8" spans="2:12" ht="15">
      <c r="B8" s="80">
        <v>2003</v>
      </c>
      <c r="C8" s="95">
        <v>6795</v>
      </c>
      <c r="D8" s="96">
        <f>((C8/C7)-1)*100</f>
        <v>-2.8314028314028294</v>
      </c>
      <c r="E8"/>
      <c r="F8" s="80">
        <v>2003</v>
      </c>
      <c r="G8" s="95">
        <v>4813</v>
      </c>
      <c r="H8" s="96">
        <f>((G8/G7)-1)*100</f>
        <v>-0.05814194941651252</v>
      </c>
      <c r="I8" s="335"/>
      <c r="J8" s="90" t="s">
        <v>21</v>
      </c>
      <c r="K8" s="327">
        <v>1606.01122422</v>
      </c>
      <c r="L8" s="174"/>
    </row>
    <row r="9" spans="2:12" ht="15">
      <c r="B9" s="80">
        <v>2004</v>
      </c>
      <c r="C9" s="95">
        <v>7424.300000000001</v>
      </c>
      <c r="D9" s="96">
        <f aca="true" t="shared" si="0" ref="D9:D20">((C9/C8)-1)*100</f>
        <v>9.261221486387061</v>
      </c>
      <c r="E9"/>
      <c r="F9" s="80">
        <v>2004</v>
      </c>
      <c r="G9" s="95">
        <v>5550.200000000001</v>
      </c>
      <c r="H9" s="96">
        <f aca="true" t="shared" si="1" ref="H9:H21">((G9/G8)-1)*100</f>
        <v>15.316850197382115</v>
      </c>
      <c r="I9" s="335"/>
      <c r="J9" s="90" t="s">
        <v>22</v>
      </c>
      <c r="K9" s="327">
        <v>2947.9083202</v>
      </c>
      <c r="L9" s="174"/>
    </row>
    <row r="10" spans="2:12" ht="15">
      <c r="B10" s="80">
        <v>2005</v>
      </c>
      <c r="C10" s="95">
        <v>8522</v>
      </c>
      <c r="D10" s="96">
        <f t="shared" si="0"/>
        <v>14.785232277790472</v>
      </c>
      <c r="E10"/>
      <c r="F10" s="80">
        <v>2005</v>
      </c>
      <c r="G10" s="95">
        <v>4553.599999999999</v>
      </c>
      <c r="H10" s="96">
        <f t="shared" si="1"/>
        <v>-17.956109689740927</v>
      </c>
      <c r="I10" s="335"/>
      <c r="J10" s="90" t="s">
        <v>352</v>
      </c>
      <c r="K10" s="91">
        <v>2437.510119</v>
      </c>
      <c r="L10" s="174"/>
    </row>
    <row r="11" spans="2:12" ht="15">
      <c r="B11" s="80">
        <v>2006</v>
      </c>
      <c r="C11" s="95">
        <v>10187.5</v>
      </c>
      <c r="D11" s="96">
        <f t="shared" si="0"/>
        <v>19.54353438160057</v>
      </c>
      <c r="E11"/>
      <c r="F11" s="80">
        <v>2006</v>
      </c>
      <c r="G11" s="95">
        <v>6476.299999999999</v>
      </c>
      <c r="H11" s="96">
        <f t="shared" si="1"/>
        <v>42.22373506676036</v>
      </c>
      <c r="I11" s="335"/>
      <c r="J11" s="90" t="s">
        <v>353</v>
      </c>
      <c r="K11" s="91">
        <v>1496.99981087</v>
      </c>
      <c r="L11" s="174"/>
    </row>
    <row r="12" spans="2:12" ht="15">
      <c r="B12" s="80">
        <v>2007</v>
      </c>
      <c r="C12" s="95">
        <v>12509.8</v>
      </c>
      <c r="D12" s="96">
        <f t="shared" si="0"/>
        <v>22.79558282208589</v>
      </c>
      <c r="E12"/>
      <c r="F12" s="80">
        <v>2007</v>
      </c>
      <c r="G12" s="95">
        <v>5910.3</v>
      </c>
      <c r="H12" s="96">
        <f t="shared" si="1"/>
        <v>-8.739558081003029</v>
      </c>
      <c r="I12" s="335"/>
      <c r="J12" s="90" t="s">
        <v>354</v>
      </c>
      <c r="K12" s="91">
        <v>2229.91567913</v>
      </c>
      <c r="L12" s="174"/>
    </row>
    <row r="13" spans="2:12" ht="15">
      <c r="B13" s="80">
        <v>2008</v>
      </c>
      <c r="C13" s="95">
        <v>8944.199999999999</v>
      </c>
      <c r="D13" s="96">
        <f t="shared" si="0"/>
        <v>-28.502454076004412</v>
      </c>
      <c r="E13"/>
      <c r="F13" s="80">
        <v>2008</v>
      </c>
      <c r="G13" s="95">
        <v>7116.999999999999</v>
      </c>
      <c r="H13" s="96">
        <f t="shared" si="1"/>
        <v>20.41689931137165</v>
      </c>
      <c r="I13" s="335"/>
      <c r="J13" s="90" t="s">
        <v>381</v>
      </c>
      <c r="K13" s="91">
        <v>980.7556539999999</v>
      </c>
      <c r="L13" s="174"/>
    </row>
    <row r="14" spans="2:12" ht="15">
      <c r="B14" s="80">
        <v>2009</v>
      </c>
      <c r="C14" s="95">
        <v>11237.599999999999</v>
      </c>
      <c r="D14" s="96">
        <f t="shared" si="0"/>
        <v>25.64119764763757</v>
      </c>
      <c r="E14"/>
      <c r="F14" s="80">
        <v>2009</v>
      </c>
      <c r="G14" s="95">
        <v>7735.3</v>
      </c>
      <c r="H14" s="96">
        <f t="shared" si="1"/>
        <v>8.687649290431377</v>
      </c>
      <c r="I14" s="335"/>
      <c r="J14" s="90" t="s">
        <v>382</v>
      </c>
      <c r="K14" s="91">
        <v>3571.401732</v>
      </c>
      <c r="L14" s="174"/>
    </row>
    <row r="15" spans="2:11" ht="15">
      <c r="B15" s="80">
        <v>2010</v>
      </c>
      <c r="C15" s="95">
        <v>17137.399999999998</v>
      </c>
      <c r="D15" s="96">
        <f t="shared" si="0"/>
        <v>52.50053392183385</v>
      </c>
      <c r="E15"/>
      <c r="F15" s="80">
        <v>2010</v>
      </c>
      <c r="G15" s="95">
        <v>11091.099999999999</v>
      </c>
      <c r="H15" s="96">
        <f t="shared" si="1"/>
        <v>43.38293278864425</v>
      </c>
      <c r="I15" s="335"/>
      <c r="J15" s="90" t="s">
        <v>383</v>
      </c>
      <c r="K15" s="91">
        <v>4506.9982230000005</v>
      </c>
    </row>
    <row r="16" spans="2:11" ht="15">
      <c r="B16" s="80">
        <v>2011</v>
      </c>
      <c r="C16" s="95">
        <v>21226.389999999996</v>
      </c>
      <c r="D16" s="96">
        <f t="shared" si="0"/>
        <v>23.860037111813924</v>
      </c>
      <c r="E16"/>
      <c r="F16" s="80">
        <v>2011</v>
      </c>
      <c r="G16" s="95">
        <v>15731.39</v>
      </c>
      <c r="H16" s="96">
        <f t="shared" si="1"/>
        <v>41.83796016625945</v>
      </c>
      <c r="I16" s="335"/>
      <c r="J16" s="90"/>
      <c r="K16" s="91"/>
    </row>
    <row r="17" spans="2:11" ht="15">
      <c r="B17" s="80">
        <v>2012</v>
      </c>
      <c r="C17" s="95">
        <v>26304.3</v>
      </c>
      <c r="D17" s="96">
        <f t="shared" si="0"/>
        <v>23.9226265040829</v>
      </c>
      <c r="E17"/>
      <c r="F17" s="80">
        <v>2012</v>
      </c>
      <c r="G17" s="95">
        <v>20534.100000000002</v>
      </c>
      <c r="H17" s="96">
        <f t="shared" si="1"/>
        <v>30.529470059543385</v>
      </c>
      <c r="I17" s="335"/>
      <c r="J17" s="90"/>
      <c r="K17" s="91"/>
    </row>
    <row r="18" spans="2:9" ht="12.75">
      <c r="B18" s="80">
        <v>2013</v>
      </c>
      <c r="C18" s="95">
        <v>56009.57983686302</v>
      </c>
      <c r="D18" s="96">
        <f t="shared" si="0"/>
        <v>112.92936834229775</v>
      </c>
      <c r="E18" s="96"/>
      <c r="F18" s="80">
        <v>2013</v>
      </c>
      <c r="G18" s="95">
        <v>52027.68915703</v>
      </c>
      <c r="H18" s="96">
        <f t="shared" si="1"/>
        <v>153.37214271397332</v>
      </c>
      <c r="I18" s="96"/>
    </row>
    <row r="19" spans="2:11" ht="14.25">
      <c r="B19" s="80">
        <v>2014</v>
      </c>
      <c r="C19" s="85">
        <v>26396.1277707658</v>
      </c>
      <c r="D19" s="96">
        <f t="shared" si="0"/>
        <v>-52.872119648730084</v>
      </c>
      <c r="E19" s="96"/>
      <c r="F19" s="80">
        <v>2014</v>
      </c>
      <c r="G19" s="85">
        <v>15699.1655043058</v>
      </c>
      <c r="H19" s="96">
        <f t="shared" si="1"/>
        <v>-69.82536461128886</v>
      </c>
      <c r="I19" s="96"/>
      <c r="J19" s="90"/>
      <c r="K19" s="92"/>
    </row>
    <row r="20" spans="2:9" ht="15">
      <c r="B20" s="80">
        <v>2015</v>
      </c>
      <c r="C20" s="85">
        <v>28484.784378099328</v>
      </c>
      <c r="D20" s="96">
        <f t="shared" si="0"/>
        <v>7.912738661792473</v>
      </c>
      <c r="E20"/>
      <c r="F20" s="80">
        <v>2015</v>
      </c>
      <c r="G20" s="85">
        <v>21975.797648869328</v>
      </c>
      <c r="H20" s="96">
        <f t="shared" si="1"/>
        <v>39.9806737679276</v>
      </c>
      <c r="I20" s="335"/>
    </row>
    <row r="21" spans="2:11" ht="15">
      <c r="B21" s="80"/>
      <c r="C21" s="81"/>
      <c r="D21" s="82"/>
      <c r="E21"/>
      <c r="F21" s="80">
        <v>2016</v>
      </c>
      <c r="G21" s="85">
        <v>21913.187454420004</v>
      </c>
      <c r="H21" s="96">
        <f t="shared" si="1"/>
        <v>-0.28490521914023015</v>
      </c>
      <c r="I21" s="335"/>
      <c r="J21" s="93" t="s">
        <v>17</v>
      </c>
      <c r="K21" s="94">
        <f>SUM(K7:K17)</f>
        <v>21913.187454420004</v>
      </c>
    </row>
    <row r="22" spans="2:11" ht="15">
      <c r="B22" s="80"/>
      <c r="C22" s="81"/>
      <c r="D22" s="82"/>
      <c r="E22"/>
      <c r="F22" s="335"/>
      <c r="G22" s="335"/>
      <c r="H22" s="335"/>
      <c r="I22" s="335"/>
      <c r="J22" s="93"/>
      <c r="K22" s="94"/>
    </row>
    <row r="23" spans="2:11" ht="15">
      <c r="B23" s="80"/>
      <c r="C23" s="81"/>
      <c r="D23" s="82"/>
      <c r="E23"/>
      <c r="F23" s="335"/>
      <c r="G23" s="335"/>
      <c r="H23" s="335"/>
      <c r="I23" s="335"/>
      <c r="J23" s="93"/>
      <c r="K23" s="94"/>
    </row>
    <row r="24" spans="3:9" ht="15">
      <c r="C24" s="81"/>
      <c r="E24"/>
      <c r="F24" s="335"/>
      <c r="G24" s="335"/>
      <c r="H24" s="335"/>
      <c r="I24" s="335"/>
    </row>
    <row r="25" spans="3:9" ht="15">
      <c r="C25" s="81"/>
      <c r="E25"/>
      <c r="F25" s="335"/>
      <c r="G25" s="335"/>
      <c r="H25" s="335"/>
      <c r="I25" s="335"/>
    </row>
    <row r="26" spans="2:10" ht="15">
      <c r="B26" s="79" t="s">
        <v>182</v>
      </c>
      <c r="C26" s="81"/>
      <c r="E26"/>
      <c r="F26" s="79" t="s">
        <v>182</v>
      </c>
      <c r="G26" s="335"/>
      <c r="H26" s="335"/>
      <c r="I26" s="335"/>
      <c r="J26" s="79" t="s">
        <v>182</v>
      </c>
    </row>
    <row r="27" spans="2:10" ht="15.75">
      <c r="B27" s="56" t="s">
        <v>127</v>
      </c>
      <c r="C27" s="57"/>
      <c r="E27"/>
      <c r="F27" s="56" t="s">
        <v>127</v>
      </c>
      <c r="G27" s="335"/>
      <c r="H27" s="335"/>
      <c r="I27" s="335"/>
      <c r="J27" s="56" t="s">
        <v>127</v>
      </c>
    </row>
    <row r="28" ht="12.75">
      <c r="C28" s="56"/>
    </row>
  </sheetData>
  <sheetProtection/>
  <mergeCells count="6">
    <mergeCell ref="B4:D4"/>
    <mergeCell ref="B3:D3"/>
    <mergeCell ref="J3:K3"/>
    <mergeCell ref="J4:K4"/>
    <mergeCell ref="F3:H3"/>
    <mergeCell ref="F4:H4"/>
  </mergeCells>
  <hyperlinks>
    <hyperlink ref="A1" location="Índice!A1" display="Regreso al menú"/>
  </hyperlinks>
  <printOptions/>
  <pageMargins left="0.7086614173228347" right="0.4" top="0.7480314960629921" bottom="0.7480314960629921" header="0.31496062992125984" footer="0.31496062992125984"/>
  <pageSetup fitToHeight="1" fitToWidth="1" horizontalDpi="600" verticalDpi="600" orientation="portrait" scale="9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50"/>
  <sheetViews>
    <sheetView showGridLines="0" zoomScalePageLayoutView="0" workbookViewId="0" topLeftCell="O1">
      <selection activeCell="V16" sqref="V16"/>
    </sheetView>
  </sheetViews>
  <sheetFormatPr defaultColWidth="11.421875" defaultRowHeight="15"/>
  <cols>
    <col min="1" max="2" width="11.421875" style="164" customWidth="1"/>
    <col min="3" max="3" width="9.00390625" style="164" customWidth="1"/>
    <col min="4" max="4" width="10.421875" style="164" bestFit="1" customWidth="1"/>
    <col min="5" max="5" width="9.00390625" style="164" bestFit="1" customWidth="1"/>
    <col min="6" max="6" width="10.421875" style="164" bestFit="1" customWidth="1"/>
    <col min="7" max="7" width="9.00390625" style="164" bestFit="1" customWidth="1"/>
    <col min="8" max="8" width="10.421875" style="164" bestFit="1" customWidth="1"/>
    <col min="9" max="10" width="11.421875" style="164" customWidth="1"/>
    <col min="11" max="11" width="10.140625" style="164" customWidth="1"/>
    <col min="12" max="12" width="10.421875" style="164" bestFit="1" customWidth="1"/>
    <col min="13" max="13" width="8.7109375" style="164" bestFit="1" customWidth="1"/>
    <col min="14" max="14" width="10.421875" style="164" bestFit="1" customWidth="1"/>
    <col min="15" max="15" width="9.8515625" style="164" bestFit="1" customWidth="1"/>
    <col min="16" max="16" width="10.421875" style="164" bestFit="1" customWidth="1"/>
    <col min="17" max="17" width="12.57421875" style="164" bestFit="1" customWidth="1"/>
    <col min="18" max="18" width="11.421875" style="164" customWidth="1"/>
    <col min="19" max="19" width="9.00390625" style="164" bestFit="1" customWidth="1"/>
    <col min="20" max="20" width="11.28125" style="164" customWidth="1"/>
    <col min="21" max="21" width="11.421875" style="164" customWidth="1"/>
    <col min="22" max="22" width="15.00390625" style="164" bestFit="1" customWidth="1"/>
    <col min="23" max="23" width="14.8515625" style="164" bestFit="1" customWidth="1"/>
    <col min="24" max="16384" width="11.421875" style="164" customWidth="1"/>
  </cols>
  <sheetData>
    <row r="1" spans="1:2" ht="15.75">
      <c r="A1" s="19" t="s">
        <v>59</v>
      </c>
      <c r="B1" s="78"/>
    </row>
    <row r="2" spans="1:2" ht="15.75">
      <c r="A2" s="159"/>
      <c r="B2" s="78"/>
    </row>
    <row r="3" spans="2:23" s="165" customFormat="1" ht="14.25">
      <c r="B3" s="393" t="s">
        <v>11</v>
      </c>
      <c r="C3" s="393"/>
      <c r="D3" s="393"/>
      <c r="E3" s="393"/>
      <c r="F3" s="393"/>
      <c r="G3" s="393"/>
      <c r="H3" s="393"/>
      <c r="J3" s="393" t="s">
        <v>205</v>
      </c>
      <c r="K3" s="393"/>
      <c r="L3" s="393"/>
      <c r="M3" s="393"/>
      <c r="N3" s="393"/>
      <c r="O3" s="393"/>
      <c r="P3" s="393"/>
      <c r="R3" s="394" t="s">
        <v>206</v>
      </c>
      <c r="S3" s="394"/>
      <c r="T3" s="394"/>
      <c r="U3" s="394"/>
      <c r="V3" s="394"/>
      <c r="W3" s="394"/>
    </row>
    <row r="4" spans="2:23" s="165" customFormat="1" ht="14.25">
      <c r="B4" s="393" t="s">
        <v>267</v>
      </c>
      <c r="C4" s="393"/>
      <c r="D4" s="393"/>
      <c r="E4" s="393"/>
      <c r="F4" s="393"/>
      <c r="G4" s="393"/>
      <c r="H4" s="393"/>
      <c r="J4" s="393" t="s">
        <v>207</v>
      </c>
      <c r="K4" s="393"/>
      <c r="L4" s="393"/>
      <c r="M4" s="393"/>
      <c r="N4" s="393"/>
      <c r="O4" s="393"/>
      <c r="P4" s="393"/>
      <c r="R4" s="393" t="s">
        <v>267</v>
      </c>
      <c r="S4" s="393"/>
      <c r="T4" s="393"/>
      <c r="U4" s="393"/>
      <c r="V4" s="393"/>
      <c r="W4" s="393"/>
    </row>
    <row r="5" spans="2:23" s="165" customFormat="1" ht="14.25">
      <c r="B5" s="393" t="s">
        <v>362</v>
      </c>
      <c r="C5" s="393"/>
      <c r="D5" s="393"/>
      <c r="E5" s="393"/>
      <c r="F5" s="393"/>
      <c r="G5" s="393"/>
      <c r="H5" s="393"/>
      <c r="J5" s="393" t="s">
        <v>362</v>
      </c>
      <c r="K5" s="393"/>
      <c r="L5" s="393"/>
      <c r="M5" s="393"/>
      <c r="N5" s="393"/>
      <c r="O5" s="393"/>
      <c r="P5" s="393"/>
      <c r="R5" s="393" t="s">
        <v>362</v>
      </c>
      <c r="S5" s="393"/>
      <c r="T5" s="393"/>
      <c r="U5" s="393"/>
      <c r="V5" s="393"/>
      <c r="W5" s="393"/>
    </row>
    <row r="6" spans="2:23" s="165" customFormat="1" ht="14.25">
      <c r="B6" s="147"/>
      <c r="C6" s="393" t="s">
        <v>208</v>
      </c>
      <c r="D6" s="393"/>
      <c r="E6" s="393" t="s">
        <v>209</v>
      </c>
      <c r="F6" s="393"/>
      <c r="G6" s="393" t="s">
        <v>210</v>
      </c>
      <c r="H6" s="393"/>
      <c r="J6" s="147"/>
      <c r="K6" s="393" t="s">
        <v>208</v>
      </c>
      <c r="L6" s="393"/>
      <c r="M6" s="393" t="s">
        <v>209</v>
      </c>
      <c r="N6" s="393"/>
      <c r="O6" s="393" t="s">
        <v>210</v>
      </c>
      <c r="P6" s="393"/>
      <c r="R6" s="393"/>
      <c r="S6" s="393"/>
      <c r="T6" s="393"/>
      <c r="U6" s="393"/>
      <c r="V6" s="393"/>
      <c r="W6" s="393"/>
    </row>
    <row r="7" spans="2:23" s="165" customFormat="1" ht="54.75" customHeight="1">
      <c r="B7" s="147" t="s">
        <v>193</v>
      </c>
      <c r="C7" s="148" t="s">
        <v>211</v>
      </c>
      <c r="D7" s="148" t="s">
        <v>212</v>
      </c>
      <c r="E7" s="148" t="s">
        <v>211</v>
      </c>
      <c r="F7" s="148" t="s">
        <v>212</v>
      </c>
      <c r="G7" s="148" t="s">
        <v>211</v>
      </c>
      <c r="H7" s="148" t="s">
        <v>212</v>
      </c>
      <c r="J7" s="147" t="s">
        <v>193</v>
      </c>
      <c r="K7" s="148" t="s">
        <v>290</v>
      </c>
      <c r="L7" s="148" t="s">
        <v>212</v>
      </c>
      <c r="M7" s="191" t="s">
        <v>290</v>
      </c>
      <c r="N7" s="148" t="s">
        <v>212</v>
      </c>
      <c r="O7" s="191" t="s">
        <v>290</v>
      </c>
      <c r="P7" s="148" t="s">
        <v>212</v>
      </c>
      <c r="R7" s="147" t="s">
        <v>193</v>
      </c>
      <c r="S7" s="191" t="s">
        <v>211</v>
      </c>
      <c r="T7" s="148" t="s">
        <v>213</v>
      </c>
      <c r="U7" s="148" t="s">
        <v>214</v>
      </c>
      <c r="V7" s="148" t="s">
        <v>215</v>
      </c>
      <c r="W7" s="148" t="s">
        <v>216</v>
      </c>
    </row>
    <row r="8" spans="2:23" s="165" customFormat="1" ht="15.75" customHeight="1">
      <c r="B8" s="313">
        <v>2007</v>
      </c>
      <c r="C8" s="266">
        <v>33191</v>
      </c>
      <c r="D8" s="169">
        <v>39.866228796963036</v>
      </c>
      <c r="E8" s="266">
        <v>12903</v>
      </c>
      <c r="F8" s="169">
        <v>50.577385104239326</v>
      </c>
      <c r="G8" s="266">
        <v>34771</v>
      </c>
      <c r="H8" s="169">
        <v>41.80207644301285</v>
      </c>
      <c r="I8" s="265"/>
      <c r="J8" s="313">
        <v>2007</v>
      </c>
      <c r="K8" s="268">
        <v>55824.76278275</v>
      </c>
      <c r="L8" s="169">
        <v>55.06589729966371</v>
      </c>
      <c r="M8" s="268">
        <v>34208.80994038</v>
      </c>
      <c r="N8" s="169">
        <v>48.201200839367274</v>
      </c>
      <c r="O8" s="268">
        <v>48736.56624573999</v>
      </c>
      <c r="P8" s="169">
        <v>60.42150856449382</v>
      </c>
      <c r="Q8" s="265"/>
      <c r="R8" s="313">
        <v>2007</v>
      </c>
      <c r="S8" s="266">
        <f>SUM(T8+V8)</f>
        <v>2084</v>
      </c>
      <c r="T8" s="266">
        <v>1790</v>
      </c>
      <c r="U8" s="267">
        <f>+(T8/S8)*100</f>
        <v>85.89251439539348</v>
      </c>
      <c r="V8" s="266">
        <v>294</v>
      </c>
      <c r="W8" s="267">
        <f>+(V8/S8)*100</f>
        <v>14.107485604606525</v>
      </c>
    </row>
    <row r="9" spans="2:23" s="165" customFormat="1" ht="15.75" customHeight="1">
      <c r="B9" s="313">
        <v>2008</v>
      </c>
      <c r="C9" s="266">
        <v>28906</v>
      </c>
      <c r="D9" s="169">
        <v>46.16342627828133</v>
      </c>
      <c r="E9" s="266">
        <v>12287</v>
      </c>
      <c r="F9" s="169">
        <v>52.925856596402696</v>
      </c>
      <c r="G9" s="266">
        <v>29529</v>
      </c>
      <c r="H9" s="169">
        <v>52.36208473026517</v>
      </c>
      <c r="I9" s="265"/>
      <c r="J9" s="313">
        <v>2008</v>
      </c>
      <c r="K9" s="268">
        <v>89948.2504052</v>
      </c>
      <c r="L9" s="169">
        <v>58.59527164180732</v>
      </c>
      <c r="M9" s="268">
        <v>36819.01917773</v>
      </c>
      <c r="N9" s="169">
        <v>56.673684731127295</v>
      </c>
      <c r="O9" s="268">
        <v>89438.50078819</v>
      </c>
      <c r="P9" s="169">
        <v>72.70018363935489</v>
      </c>
      <c r="Q9" s="265"/>
      <c r="R9" s="313">
        <v>2008</v>
      </c>
      <c r="S9" s="266">
        <f aca="true" t="shared" si="0" ref="S9:S17">SUM(T9+V9)</f>
        <v>1590</v>
      </c>
      <c r="T9" s="266">
        <v>1302</v>
      </c>
      <c r="U9" s="267">
        <f aca="true" t="shared" si="1" ref="U9:U17">+(T9/S9)*100</f>
        <v>81.88679245283019</v>
      </c>
      <c r="V9" s="266">
        <v>288</v>
      </c>
      <c r="W9" s="267">
        <f>+(V9/S9)*100</f>
        <v>18.11320754716981</v>
      </c>
    </row>
    <row r="10" spans="2:23" s="165" customFormat="1" ht="15.75" customHeight="1">
      <c r="B10" s="313">
        <v>2009</v>
      </c>
      <c r="C10" s="266">
        <v>25705</v>
      </c>
      <c r="D10" s="169">
        <v>49.1849834662517</v>
      </c>
      <c r="E10" s="266">
        <v>11023</v>
      </c>
      <c r="F10" s="169">
        <v>61.18116665154677</v>
      </c>
      <c r="G10" s="266">
        <v>24671</v>
      </c>
      <c r="H10" s="169">
        <v>55.482145028576056</v>
      </c>
      <c r="I10" s="265"/>
      <c r="J10" s="313">
        <v>2009</v>
      </c>
      <c r="K10" s="268">
        <v>48524.97228937</v>
      </c>
      <c r="L10" s="169">
        <v>53.757788915614604</v>
      </c>
      <c r="M10" s="268">
        <v>30312.07844597</v>
      </c>
      <c r="N10" s="169">
        <v>60.675636067295905</v>
      </c>
      <c r="O10" s="268">
        <v>46516.569182980005</v>
      </c>
      <c r="P10" s="169">
        <v>65.96222200034212</v>
      </c>
      <c r="Q10" s="265"/>
      <c r="R10" s="313">
        <v>2009</v>
      </c>
      <c r="S10" s="266">
        <f t="shared" si="0"/>
        <v>2295</v>
      </c>
      <c r="T10" s="266">
        <v>1933</v>
      </c>
      <c r="U10" s="267">
        <f t="shared" si="1"/>
        <v>84.22657952069716</v>
      </c>
      <c r="V10" s="266">
        <v>362</v>
      </c>
      <c r="W10" s="267">
        <f aca="true" t="shared" si="2" ref="W9:W17">+(V10/S10)*100</f>
        <v>15.773420479302832</v>
      </c>
    </row>
    <row r="11" spans="2:23" s="165" customFormat="1" ht="15.75" customHeight="1">
      <c r="B11" s="313">
        <v>2010</v>
      </c>
      <c r="C11" s="266">
        <v>26240</v>
      </c>
      <c r="D11" s="169">
        <v>47.5</v>
      </c>
      <c r="E11" s="266">
        <v>12238</v>
      </c>
      <c r="F11" s="169">
        <v>61.72577218499755</v>
      </c>
      <c r="G11" s="266">
        <v>26257</v>
      </c>
      <c r="H11" s="169">
        <v>55.60421982709373</v>
      </c>
      <c r="I11" s="265"/>
      <c r="J11" s="313">
        <v>2010</v>
      </c>
      <c r="K11" s="268">
        <v>56267.40781066</v>
      </c>
      <c r="L11" s="169">
        <v>54.575480714720705</v>
      </c>
      <c r="M11" s="268">
        <v>46625.263624960004</v>
      </c>
      <c r="N11" s="169">
        <v>58.24169224079812</v>
      </c>
      <c r="O11" s="268">
        <v>49655.01390695</v>
      </c>
      <c r="P11" s="169">
        <v>57.23493293186285</v>
      </c>
      <c r="Q11" s="265"/>
      <c r="R11" s="313">
        <v>2010</v>
      </c>
      <c r="S11" s="266">
        <f t="shared" si="0"/>
        <v>2328</v>
      </c>
      <c r="T11" s="266">
        <v>2013</v>
      </c>
      <c r="U11" s="267">
        <f t="shared" si="1"/>
        <v>86.46907216494846</v>
      </c>
      <c r="V11" s="266">
        <v>315</v>
      </c>
      <c r="W11" s="267">
        <f t="shared" si="2"/>
        <v>13.530927835051546</v>
      </c>
    </row>
    <row r="12" spans="2:23" s="165" customFormat="1" ht="15.75" customHeight="1">
      <c r="B12" s="313">
        <v>2011</v>
      </c>
      <c r="C12" s="266">
        <v>25239</v>
      </c>
      <c r="D12" s="169">
        <v>49.73651887951186</v>
      </c>
      <c r="E12" s="266">
        <v>11856</v>
      </c>
      <c r="F12" s="169">
        <v>58.02125506072875</v>
      </c>
      <c r="G12" s="266">
        <v>25796</v>
      </c>
      <c r="H12" s="169">
        <v>54.53558691269964</v>
      </c>
      <c r="I12" s="265"/>
      <c r="J12" s="313">
        <v>2011</v>
      </c>
      <c r="K12" s="268">
        <v>68238.77346424</v>
      </c>
      <c r="L12" s="169">
        <v>59.25186607927305</v>
      </c>
      <c r="M12" s="268">
        <v>40054.18960899</v>
      </c>
      <c r="N12" s="169">
        <v>63.846555937584604</v>
      </c>
      <c r="O12" s="268">
        <v>62862.90291908001</v>
      </c>
      <c r="P12" s="169">
        <v>67.43015162319894</v>
      </c>
      <c r="Q12" s="265"/>
      <c r="R12" s="313">
        <v>2011</v>
      </c>
      <c r="S12" s="266">
        <f t="shared" si="0"/>
        <v>2494</v>
      </c>
      <c r="T12" s="266">
        <v>2181</v>
      </c>
      <c r="U12" s="267">
        <f t="shared" si="1"/>
        <v>87.44987971130713</v>
      </c>
      <c r="V12" s="266">
        <v>313</v>
      </c>
      <c r="W12" s="267">
        <f t="shared" si="2"/>
        <v>12.550120288692861</v>
      </c>
    </row>
    <row r="13" spans="2:23" s="165" customFormat="1" ht="15.75" customHeight="1">
      <c r="B13" s="313">
        <v>2012</v>
      </c>
      <c r="C13" s="266">
        <v>27910</v>
      </c>
      <c r="D13" s="169">
        <v>53.45754209960588</v>
      </c>
      <c r="E13" s="266">
        <v>11823</v>
      </c>
      <c r="F13" s="169">
        <v>55.68806563477967</v>
      </c>
      <c r="G13" s="266">
        <v>26609</v>
      </c>
      <c r="H13" s="169">
        <v>54.59806832274794</v>
      </c>
      <c r="I13" s="265"/>
      <c r="J13" s="313">
        <v>2012</v>
      </c>
      <c r="K13" s="268">
        <v>91506.03296462</v>
      </c>
      <c r="L13" s="169">
        <v>55.36463875129196</v>
      </c>
      <c r="M13" s="268">
        <v>58511.72272758001</v>
      </c>
      <c r="N13" s="169">
        <v>47.37177468790346</v>
      </c>
      <c r="O13" s="268">
        <v>71303.5906106</v>
      </c>
      <c r="P13" s="169">
        <v>61.24073076075707</v>
      </c>
      <c r="Q13" s="265"/>
      <c r="R13" s="313">
        <v>2012</v>
      </c>
      <c r="S13" s="266">
        <f t="shared" si="0"/>
        <v>2397</v>
      </c>
      <c r="T13" s="266">
        <v>2140</v>
      </c>
      <c r="U13" s="267">
        <f t="shared" si="1"/>
        <v>89.27826449728828</v>
      </c>
      <c r="V13" s="266">
        <v>257</v>
      </c>
      <c r="W13" s="267">
        <f t="shared" si="2"/>
        <v>10.721735502711722</v>
      </c>
    </row>
    <row r="14" spans="2:23" s="165" customFormat="1" ht="15.75" customHeight="1">
      <c r="B14" s="313">
        <v>2013</v>
      </c>
      <c r="C14" s="266">
        <v>25862</v>
      </c>
      <c r="D14" s="169">
        <v>58.46415590441575</v>
      </c>
      <c r="E14" s="266">
        <v>11946</v>
      </c>
      <c r="F14" s="169">
        <v>58.00267872091076</v>
      </c>
      <c r="G14" s="266">
        <v>29545</v>
      </c>
      <c r="H14" s="169">
        <v>57.63411744796074</v>
      </c>
      <c r="I14" s="265"/>
      <c r="J14" s="313">
        <v>2013</v>
      </c>
      <c r="K14" s="268">
        <v>145923.63165462</v>
      </c>
      <c r="L14" s="169">
        <v>70.43766213316812</v>
      </c>
      <c r="M14" s="268">
        <v>85218.24216378</v>
      </c>
      <c r="N14" s="169">
        <v>49.34324815192225</v>
      </c>
      <c r="O14" s="268">
        <v>116737.40670503</v>
      </c>
      <c r="P14" s="169">
        <v>68.53352402141614</v>
      </c>
      <c r="Q14" s="265"/>
      <c r="R14" s="313">
        <v>2013</v>
      </c>
      <c r="S14" s="266">
        <f t="shared" si="0"/>
        <v>2114</v>
      </c>
      <c r="T14" s="266">
        <v>1883</v>
      </c>
      <c r="U14" s="267">
        <f t="shared" si="1"/>
        <v>89.0728476821192</v>
      </c>
      <c r="V14" s="266">
        <v>231</v>
      </c>
      <c r="W14" s="267">
        <f t="shared" si="2"/>
        <v>10.927152317880795</v>
      </c>
    </row>
    <row r="15" spans="2:23" s="165" customFormat="1" ht="15.75" customHeight="1">
      <c r="B15" s="313">
        <v>2014</v>
      </c>
      <c r="C15" s="266">
        <v>20206</v>
      </c>
      <c r="D15" s="169">
        <v>55.295456795011376</v>
      </c>
      <c r="E15" s="266">
        <v>8777</v>
      </c>
      <c r="F15" s="169">
        <v>59.59895180585622</v>
      </c>
      <c r="G15" s="266">
        <v>20145</v>
      </c>
      <c r="H15" s="169">
        <v>54.11764705882353</v>
      </c>
      <c r="I15" s="265"/>
      <c r="J15" s="313">
        <v>2014</v>
      </c>
      <c r="K15" s="268">
        <v>118995.97228457</v>
      </c>
      <c r="L15" s="169">
        <v>60.405103005575015</v>
      </c>
      <c r="M15" s="268">
        <v>78751.63189249</v>
      </c>
      <c r="N15" s="169">
        <v>49.27229183610143</v>
      </c>
      <c r="O15" s="268">
        <v>123641.10924329999</v>
      </c>
      <c r="P15" s="169">
        <v>64.04629673780697</v>
      </c>
      <c r="Q15" s="265"/>
      <c r="R15" s="313">
        <v>2014</v>
      </c>
      <c r="S15" s="266">
        <f t="shared" si="0"/>
        <v>2032</v>
      </c>
      <c r="T15" s="266">
        <v>1710</v>
      </c>
      <c r="U15" s="267">
        <f t="shared" si="1"/>
        <v>84.15354330708661</v>
      </c>
      <c r="V15" s="266">
        <v>322</v>
      </c>
      <c r="W15" s="267">
        <f t="shared" si="2"/>
        <v>15.846456692913385</v>
      </c>
    </row>
    <row r="16" spans="2:23" s="165" customFormat="1" ht="15.75" customHeight="1">
      <c r="B16" s="313">
        <v>2015</v>
      </c>
      <c r="C16" s="266">
        <v>20857</v>
      </c>
      <c r="D16" s="169">
        <v>55.67435393393105</v>
      </c>
      <c r="E16" s="266">
        <v>7796</v>
      </c>
      <c r="F16" s="169">
        <v>63.866085171883014</v>
      </c>
      <c r="G16" s="266">
        <v>20993</v>
      </c>
      <c r="H16" s="169">
        <v>55.19935216500739</v>
      </c>
      <c r="I16" s="265"/>
      <c r="J16" s="313">
        <v>2015</v>
      </c>
      <c r="K16" s="268">
        <v>137589.79691566</v>
      </c>
      <c r="L16" s="169">
        <v>74.90182577259867</v>
      </c>
      <c r="M16" s="268">
        <v>79735.7580957</v>
      </c>
      <c r="N16" s="169">
        <v>54.10778739897205</v>
      </c>
      <c r="O16" s="268">
        <v>91370.59268823</v>
      </c>
      <c r="P16" s="169">
        <v>61.51567773183593</v>
      </c>
      <c r="Q16" s="265"/>
      <c r="R16" s="313">
        <v>2015</v>
      </c>
      <c r="S16" s="266">
        <f t="shared" si="0"/>
        <v>1960</v>
      </c>
      <c r="T16" s="266">
        <v>1750</v>
      </c>
      <c r="U16" s="267">
        <f t="shared" si="1"/>
        <v>89.28571428571429</v>
      </c>
      <c r="V16" s="266">
        <v>210</v>
      </c>
      <c r="W16" s="267">
        <f t="shared" si="2"/>
        <v>10.714285714285714</v>
      </c>
    </row>
    <row r="17" spans="2:23" s="165" customFormat="1" ht="15.75" customHeight="1">
      <c r="B17" s="313">
        <v>2016</v>
      </c>
      <c r="C17" s="266">
        <v>20150</v>
      </c>
      <c r="D17" s="169">
        <v>51.15632754342432</v>
      </c>
      <c r="E17" s="266">
        <v>7241</v>
      </c>
      <c r="F17" s="169">
        <v>66.34442756525341</v>
      </c>
      <c r="G17" s="266">
        <v>18463</v>
      </c>
      <c r="H17" s="169">
        <v>51.71965552727076</v>
      </c>
      <c r="I17" s="265"/>
      <c r="J17" s="313">
        <v>2016</v>
      </c>
      <c r="K17" s="268">
        <v>110090.39582779001</v>
      </c>
      <c r="L17" s="169">
        <v>68.32483702636713</v>
      </c>
      <c r="M17" s="268">
        <v>84088.90244584</v>
      </c>
      <c r="N17" s="169">
        <v>57.794551537203766</v>
      </c>
      <c r="O17" s="268">
        <v>80023.81745969999</v>
      </c>
      <c r="P17" s="169">
        <v>49.0590057004226</v>
      </c>
      <c r="Q17" s="265"/>
      <c r="R17" s="313">
        <v>2016</v>
      </c>
      <c r="S17" s="266">
        <f t="shared" si="0"/>
        <v>1678</v>
      </c>
      <c r="T17" s="266">
        <v>1502</v>
      </c>
      <c r="U17" s="267">
        <f t="shared" si="1"/>
        <v>89.51132300357568</v>
      </c>
      <c r="V17" s="266">
        <v>176</v>
      </c>
      <c r="W17" s="267">
        <f t="shared" si="2"/>
        <v>10.488676996424315</v>
      </c>
    </row>
    <row r="18" spans="2:23" s="165" customFormat="1" ht="15.75" customHeight="1">
      <c r="B18" s="170"/>
      <c r="C18" s="168"/>
      <c r="D18" s="169"/>
      <c r="E18" s="168"/>
      <c r="F18" s="169"/>
      <c r="G18" s="168"/>
      <c r="H18" s="169"/>
      <c r="J18" s="170"/>
      <c r="K18" s="167"/>
      <c r="L18" s="169"/>
      <c r="M18" s="167"/>
      <c r="N18" s="169"/>
      <c r="O18" s="167"/>
      <c r="P18" s="169"/>
      <c r="R18" s="170"/>
      <c r="S18" s="168"/>
      <c r="T18" s="168"/>
      <c r="U18" s="169"/>
      <c r="V18" s="168"/>
      <c r="W18" s="169"/>
    </row>
    <row r="19" spans="2:23" s="165" customFormat="1" ht="15.75" customHeight="1">
      <c r="B19" s="170"/>
      <c r="C19" s="168"/>
      <c r="D19" s="169"/>
      <c r="E19" s="168"/>
      <c r="F19" s="169"/>
      <c r="G19" s="168"/>
      <c r="H19" s="169"/>
      <c r="J19" s="170"/>
      <c r="K19" s="167"/>
      <c r="L19" s="169"/>
      <c r="M19" s="167"/>
      <c r="N19" s="169"/>
      <c r="O19" s="167"/>
      <c r="P19" s="169"/>
      <c r="R19" s="170"/>
      <c r="S19" s="168"/>
      <c r="T19" s="168"/>
      <c r="U19" s="169"/>
      <c r="V19" s="168"/>
      <c r="W19" s="169"/>
    </row>
    <row r="20" spans="2:23" s="165" customFormat="1" ht="12.75">
      <c r="B20" s="170"/>
      <c r="C20" s="170"/>
      <c r="D20" s="170"/>
      <c r="E20" s="170"/>
      <c r="F20" s="170"/>
      <c r="G20" s="170"/>
      <c r="H20" s="170"/>
      <c r="J20" s="170"/>
      <c r="K20" s="167"/>
      <c r="L20" s="169"/>
      <c r="M20" s="167"/>
      <c r="N20" s="169"/>
      <c r="O20" s="167"/>
      <c r="P20" s="169"/>
      <c r="R20" s="170"/>
      <c r="S20" s="168"/>
      <c r="T20" s="168"/>
      <c r="U20" s="169"/>
      <c r="V20" s="168"/>
      <c r="W20" s="169"/>
    </row>
    <row r="21" spans="2:23" s="165" customFormat="1" ht="12.75">
      <c r="B21" s="170"/>
      <c r="C21" s="170"/>
      <c r="D21" s="170"/>
      <c r="E21" s="170"/>
      <c r="F21" s="170"/>
      <c r="G21" s="170"/>
      <c r="H21" s="170"/>
      <c r="J21" s="170"/>
      <c r="K21" s="167"/>
      <c r="L21" s="169"/>
      <c r="M21" s="167"/>
      <c r="N21" s="169"/>
      <c r="O21" s="167"/>
      <c r="P21" s="169"/>
      <c r="R21" s="170"/>
      <c r="S21" s="168"/>
      <c r="T21" s="168"/>
      <c r="U21" s="169"/>
      <c r="V21" s="168"/>
      <c r="W21" s="169"/>
    </row>
    <row r="22" spans="2:23" s="165" customFormat="1" ht="12.75">
      <c r="B22" s="170"/>
      <c r="C22" s="170"/>
      <c r="D22" s="170"/>
      <c r="E22" s="170"/>
      <c r="F22" s="170"/>
      <c r="G22" s="170"/>
      <c r="H22" s="170"/>
      <c r="J22" s="170"/>
      <c r="K22" s="167"/>
      <c r="L22" s="169"/>
      <c r="M22" s="167"/>
      <c r="N22" s="169"/>
      <c r="O22" s="167"/>
      <c r="P22" s="169"/>
      <c r="R22" s="170"/>
      <c r="S22" s="168"/>
      <c r="T22" s="168"/>
      <c r="U22" s="169"/>
      <c r="V22" s="168"/>
      <c r="W22" s="169"/>
    </row>
    <row r="23" spans="2:18" s="165" customFormat="1" ht="12.75">
      <c r="B23" s="79" t="s">
        <v>182</v>
      </c>
      <c r="J23" s="79" t="s">
        <v>182</v>
      </c>
      <c r="R23" s="79" t="s">
        <v>182</v>
      </c>
    </row>
    <row r="24" spans="2:18" s="165" customFormat="1" ht="12.75">
      <c r="B24" s="56" t="s">
        <v>127</v>
      </c>
      <c r="J24" s="56" t="s">
        <v>127</v>
      </c>
      <c r="R24" s="56" t="s">
        <v>127</v>
      </c>
    </row>
    <row r="25" s="165" customFormat="1" ht="12.75"/>
    <row r="26" ht="15.75">
      <c r="W26" s="165"/>
    </row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spans="2:23" ht="15.75">
      <c r="B41" s="170"/>
      <c r="C41" s="168"/>
      <c r="D41" s="169"/>
      <c r="E41" s="168"/>
      <c r="F41" s="169"/>
      <c r="G41" s="168"/>
      <c r="H41" s="169"/>
      <c r="I41" s="165"/>
      <c r="J41" s="170"/>
      <c r="K41" s="166"/>
      <c r="L41" s="169"/>
      <c r="M41" s="166"/>
      <c r="N41" s="169"/>
      <c r="O41" s="166"/>
      <c r="P41" s="169"/>
      <c r="Q41" s="165"/>
      <c r="R41" s="170"/>
      <c r="S41" s="170"/>
      <c r="T41" s="170"/>
      <c r="U41" s="169"/>
      <c r="V41" s="170"/>
      <c r="W41" s="169"/>
    </row>
    <row r="42" spans="2:23" ht="15.75">
      <c r="B42" s="170"/>
      <c r="C42" s="168"/>
      <c r="D42" s="169"/>
      <c r="E42" s="168"/>
      <c r="F42" s="169"/>
      <c r="G42" s="168"/>
      <c r="H42" s="169"/>
      <c r="I42" s="165"/>
      <c r="J42" s="170"/>
      <c r="K42" s="166"/>
      <c r="L42" s="169"/>
      <c r="M42" s="166"/>
      <c r="N42" s="169"/>
      <c r="O42" s="166"/>
      <c r="P42" s="169"/>
      <c r="Q42" s="165"/>
      <c r="R42" s="170"/>
      <c r="S42" s="170"/>
      <c r="T42" s="170"/>
      <c r="U42" s="169"/>
      <c r="V42" s="170"/>
      <c r="W42" s="169"/>
    </row>
    <row r="43" spans="2:23" ht="15.75">
      <c r="B43" s="170"/>
      <c r="C43" s="168"/>
      <c r="D43" s="169"/>
      <c r="E43" s="168"/>
      <c r="F43" s="169"/>
      <c r="G43" s="168"/>
      <c r="H43" s="169"/>
      <c r="I43" s="165"/>
      <c r="J43" s="170"/>
      <c r="K43" s="166"/>
      <c r="L43" s="169"/>
      <c r="M43" s="166"/>
      <c r="N43" s="169"/>
      <c r="O43" s="166"/>
      <c r="P43" s="169"/>
      <c r="Q43" s="165"/>
      <c r="R43" s="170"/>
      <c r="S43" s="170"/>
      <c r="T43" s="170"/>
      <c r="U43" s="169"/>
      <c r="V43" s="170"/>
      <c r="W43" s="169"/>
    </row>
    <row r="44" spans="2:23" ht="15.75">
      <c r="B44" s="170"/>
      <c r="C44" s="168"/>
      <c r="D44" s="169"/>
      <c r="E44" s="168"/>
      <c r="F44" s="169"/>
      <c r="G44" s="168"/>
      <c r="H44" s="169"/>
      <c r="I44" s="165"/>
      <c r="J44" s="170"/>
      <c r="K44" s="166"/>
      <c r="L44" s="169"/>
      <c r="M44" s="166"/>
      <c r="N44" s="169"/>
      <c r="O44" s="166"/>
      <c r="P44" s="169"/>
      <c r="Q44" s="165"/>
      <c r="R44" s="170"/>
      <c r="S44" s="170"/>
      <c r="T44" s="170"/>
      <c r="U44" s="169"/>
      <c r="V44" s="170"/>
      <c r="W44" s="169"/>
    </row>
    <row r="45" spans="2:23" ht="15.75">
      <c r="B45" s="170"/>
      <c r="C45" s="168"/>
      <c r="D45" s="169"/>
      <c r="E45" s="168"/>
      <c r="F45" s="169"/>
      <c r="G45" s="168"/>
      <c r="H45" s="169"/>
      <c r="I45" s="165"/>
      <c r="J45" s="170"/>
      <c r="K45" s="166"/>
      <c r="L45" s="169"/>
      <c r="M45" s="166"/>
      <c r="N45" s="169"/>
      <c r="O45" s="166"/>
      <c r="P45" s="169"/>
      <c r="Q45" s="165"/>
      <c r="R45" s="170"/>
      <c r="S45" s="170"/>
      <c r="T45" s="170"/>
      <c r="U45" s="169"/>
      <c r="V45" s="170"/>
      <c r="W45" s="169"/>
    </row>
    <row r="46" spans="2:23" ht="15.75">
      <c r="B46" s="170"/>
      <c r="C46" s="168"/>
      <c r="D46" s="169"/>
      <c r="E46" s="168"/>
      <c r="F46" s="169"/>
      <c r="G46" s="168"/>
      <c r="H46" s="169"/>
      <c r="I46" s="165"/>
      <c r="J46" s="170"/>
      <c r="K46" s="166"/>
      <c r="L46" s="169"/>
      <c r="M46" s="166"/>
      <c r="N46" s="169"/>
      <c r="O46" s="166"/>
      <c r="P46" s="169"/>
      <c r="Q46" s="165"/>
      <c r="R46" s="170"/>
      <c r="S46" s="170"/>
      <c r="T46" s="170"/>
      <c r="U46" s="169"/>
      <c r="V46" s="170"/>
      <c r="W46" s="169"/>
    </row>
    <row r="47" spans="2:23" ht="15.75">
      <c r="B47" s="170"/>
      <c r="C47" s="168"/>
      <c r="D47" s="169"/>
      <c r="E47" s="168"/>
      <c r="F47" s="169"/>
      <c r="G47" s="168"/>
      <c r="H47" s="169"/>
      <c r="I47" s="165"/>
      <c r="J47" s="170"/>
      <c r="K47" s="166"/>
      <c r="L47" s="169"/>
      <c r="M47" s="166"/>
      <c r="N47" s="169"/>
      <c r="O47" s="166"/>
      <c r="P47" s="169"/>
      <c r="Q47" s="165"/>
      <c r="R47" s="170"/>
      <c r="S47" s="170"/>
      <c r="T47" s="170"/>
      <c r="U47" s="169"/>
      <c r="V47" s="170"/>
      <c r="W47" s="169"/>
    </row>
    <row r="48" spans="2:23" ht="15.75">
      <c r="B48" s="170"/>
      <c r="C48" s="170"/>
      <c r="D48" s="170"/>
      <c r="E48" s="170"/>
      <c r="F48" s="170"/>
      <c r="G48" s="170"/>
      <c r="H48" s="170"/>
      <c r="I48" s="165"/>
      <c r="J48" s="170"/>
      <c r="K48" s="165"/>
      <c r="L48" s="170"/>
      <c r="M48" s="165"/>
      <c r="N48" s="170"/>
      <c r="O48" s="165"/>
      <c r="P48" s="170"/>
      <c r="Q48" s="165"/>
      <c r="R48" s="170"/>
      <c r="S48" s="170"/>
      <c r="T48" s="170"/>
      <c r="U48" s="170"/>
      <c r="V48" s="170"/>
      <c r="W48" s="170"/>
    </row>
    <row r="49" spans="2:23" ht="15.75">
      <c r="B49" s="171"/>
      <c r="C49" s="170"/>
      <c r="D49" s="170"/>
      <c r="E49" s="170"/>
      <c r="F49" s="170"/>
      <c r="G49" s="170"/>
      <c r="H49" s="170"/>
      <c r="I49" s="165"/>
      <c r="J49" s="170"/>
      <c r="K49" s="165"/>
      <c r="L49" s="170"/>
      <c r="M49" s="165"/>
      <c r="N49" s="170"/>
      <c r="O49" s="165"/>
      <c r="P49" s="170"/>
      <c r="Q49" s="165"/>
      <c r="R49" s="170"/>
      <c r="S49" s="170"/>
      <c r="T49" s="170"/>
      <c r="U49" s="170"/>
      <c r="V49" s="170"/>
      <c r="W49" s="170"/>
    </row>
    <row r="50" spans="2:23" ht="15.75">
      <c r="B50" s="171"/>
      <c r="C50" s="170"/>
      <c r="D50" s="170"/>
      <c r="E50" s="170"/>
      <c r="F50" s="170"/>
      <c r="G50" s="170"/>
      <c r="H50" s="170"/>
      <c r="I50" s="165"/>
      <c r="J50" s="170"/>
      <c r="K50" s="165"/>
      <c r="L50" s="170"/>
      <c r="M50" s="165"/>
      <c r="N50" s="170"/>
      <c r="O50" s="165"/>
      <c r="P50" s="170"/>
      <c r="Q50" s="165"/>
      <c r="R50" s="170"/>
      <c r="S50" s="170"/>
      <c r="T50" s="170"/>
      <c r="U50" s="170"/>
      <c r="V50" s="170"/>
      <c r="W50" s="170"/>
    </row>
    <row r="51" ht="15"/>
    <row r="52" ht="15"/>
  </sheetData>
  <sheetProtection/>
  <mergeCells count="15">
    <mergeCell ref="B5:H5"/>
    <mergeCell ref="J5:P5"/>
    <mergeCell ref="R5:W6"/>
    <mergeCell ref="C6:D6"/>
    <mergeCell ref="E6:F6"/>
    <mergeCell ref="G6:H6"/>
    <mergeCell ref="K6:L6"/>
    <mergeCell ref="M6:N6"/>
    <mergeCell ref="O6:P6"/>
    <mergeCell ref="B3:H3"/>
    <mergeCell ref="J3:P3"/>
    <mergeCell ref="R3:W3"/>
    <mergeCell ref="B4:H4"/>
    <mergeCell ref="J4:P4"/>
    <mergeCell ref="R4:W4"/>
  </mergeCells>
  <hyperlinks>
    <hyperlink ref="A1" location="Índice!A1" display="Regreso al menú"/>
  </hyperlinks>
  <printOptions/>
  <pageMargins left="0.7086614173228347" right="0.17" top="0.7480314960629921" bottom="0.7480314960629921" header="0.31496062992125984" footer="0.31496062992125984"/>
  <pageSetup fitToHeight="1" fitToWidth="1" horizontalDpi="600" verticalDpi="600" orientation="landscape" scale="4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76"/>
  <sheetViews>
    <sheetView showGridLines="0" zoomScale="89" zoomScaleNormal="89" zoomScalePageLayoutView="0" workbookViewId="0" topLeftCell="A1">
      <selection activeCell="A1" sqref="A1"/>
    </sheetView>
  </sheetViews>
  <sheetFormatPr defaultColWidth="11.421875" defaultRowHeight="15"/>
  <cols>
    <col min="1" max="2" width="11.421875" style="150" customWidth="1"/>
    <col min="3" max="9" width="13.8515625" style="150" customWidth="1"/>
    <col min="10" max="11" width="13.57421875" style="150" customWidth="1"/>
    <col min="12" max="15" width="11.421875" style="150" customWidth="1"/>
    <col min="16" max="16" width="10.140625" style="150" customWidth="1"/>
    <col min="17" max="18" width="13.57421875" style="150" customWidth="1"/>
    <col min="19" max="20" width="11.421875" style="150" customWidth="1"/>
    <col min="21" max="21" width="14.8515625" style="150" customWidth="1"/>
    <col min="22" max="22" width="12.57421875" style="150" bestFit="1" customWidth="1"/>
    <col min="23" max="16384" width="11.421875" style="150" customWidth="1"/>
  </cols>
  <sheetData>
    <row r="1" spans="1:2" ht="15.75">
      <c r="A1" s="19" t="s">
        <v>59</v>
      </c>
      <c r="B1" s="78"/>
    </row>
    <row r="2" spans="1:2" ht="12.75">
      <c r="A2" s="159"/>
      <c r="B2" s="78"/>
    </row>
    <row r="3" spans="2:21" ht="15" customHeight="1">
      <c r="B3" s="383" t="s">
        <v>426</v>
      </c>
      <c r="C3" s="383"/>
      <c r="D3" s="383"/>
      <c r="E3" s="383"/>
      <c r="F3" s="383"/>
      <c r="G3" s="383"/>
      <c r="H3" s="153"/>
      <c r="I3" s="383" t="s">
        <v>425</v>
      </c>
      <c r="J3" s="383"/>
      <c r="K3" s="383"/>
      <c r="L3" s="383"/>
      <c r="M3" s="383"/>
      <c r="N3" s="383"/>
      <c r="P3" s="383" t="s">
        <v>424</v>
      </c>
      <c r="Q3" s="383"/>
      <c r="R3" s="383"/>
      <c r="S3" s="383"/>
      <c r="T3" s="383"/>
      <c r="U3" s="383"/>
    </row>
    <row r="4" spans="2:21" ht="15" customHeight="1">
      <c r="B4" s="383" t="s">
        <v>16</v>
      </c>
      <c r="C4" s="383"/>
      <c r="D4" s="383"/>
      <c r="E4" s="383"/>
      <c r="F4" s="383"/>
      <c r="G4" s="383"/>
      <c r="H4" s="153"/>
      <c r="I4" s="383" t="s">
        <v>16</v>
      </c>
      <c r="J4" s="383"/>
      <c r="K4" s="383"/>
      <c r="L4" s="383"/>
      <c r="M4" s="383"/>
      <c r="N4" s="383"/>
      <c r="P4" s="383" t="s">
        <v>16</v>
      </c>
      <c r="Q4" s="383"/>
      <c r="R4" s="383"/>
      <c r="S4" s="383"/>
      <c r="T4" s="383"/>
      <c r="U4" s="383"/>
    </row>
    <row r="5" spans="2:21" ht="28.5">
      <c r="B5" s="346" t="s">
        <v>193</v>
      </c>
      <c r="C5" s="345" t="s">
        <v>113</v>
      </c>
      <c r="D5" s="345" t="s">
        <v>255</v>
      </c>
      <c r="E5" s="345" t="s">
        <v>250</v>
      </c>
      <c r="F5" s="345" t="s">
        <v>253</v>
      </c>
      <c r="G5" s="345" t="s">
        <v>55</v>
      </c>
      <c r="H5" s="337"/>
      <c r="I5" s="346" t="s">
        <v>193</v>
      </c>
      <c r="J5" s="345" t="s">
        <v>113</v>
      </c>
      <c r="K5" s="345" t="s">
        <v>255</v>
      </c>
      <c r="L5" s="345" t="s">
        <v>250</v>
      </c>
      <c r="M5" s="345" t="s">
        <v>253</v>
      </c>
      <c r="N5" s="345" t="s">
        <v>55</v>
      </c>
      <c r="P5" s="346" t="s">
        <v>193</v>
      </c>
      <c r="Q5" s="345" t="s">
        <v>429</v>
      </c>
      <c r="R5" s="345" t="s">
        <v>113</v>
      </c>
      <c r="S5" s="345" t="s">
        <v>254</v>
      </c>
      <c r="T5" s="345" t="s">
        <v>422</v>
      </c>
      <c r="U5" s="345" t="s">
        <v>423</v>
      </c>
    </row>
    <row r="6" spans="2:16" ht="12.75">
      <c r="B6" s="153">
        <v>1990</v>
      </c>
      <c r="C6" s="338">
        <f>SUM(D6:G6)</f>
        <v>80545.34700000001</v>
      </c>
      <c r="D6" s="134">
        <v>32972.12</v>
      </c>
      <c r="E6" s="134">
        <v>26635.576</v>
      </c>
      <c r="F6" s="134">
        <v>11202.762</v>
      </c>
      <c r="G6" s="134">
        <v>9734.88900000001</v>
      </c>
      <c r="H6" s="134"/>
      <c r="I6" s="134"/>
      <c r="J6" s="118"/>
      <c r="K6" s="118"/>
      <c r="L6" s="118"/>
      <c r="M6" s="118"/>
      <c r="N6" s="118"/>
      <c r="P6" s="431"/>
    </row>
    <row r="7" spans="2:16" ht="12.75">
      <c r="B7" s="153">
        <v>1991</v>
      </c>
      <c r="C7" s="338">
        <f>SUM(D7:G7)</f>
        <v>103717.06</v>
      </c>
      <c r="D7" s="134">
        <v>42990.452</v>
      </c>
      <c r="E7" s="134">
        <v>32532.6</v>
      </c>
      <c r="F7" s="134">
        <v>12875.912</v>
      </c>
      <c r="G7" s="134">
        <v>15318.096000000005</v>
      </c>
      <c r="H7" s="134"/>
      <c r="I7" s="134"/>
      <c r="J7" s="118"/>
      <c r="K7" s="118"/>
      <c r="L7" s="118"/>
      <c r="M7" s="118"/>
      <c r="N7" s="118"/>
      <c r="P7" s="431"/>
    </row>
    <row r="8" spans="2:16" ht="12.75">
      <c r="B8" s="153">
        <v>1992</v>
      </c>
      <c r="C8" s="338">
        <f>SUM(D8:G8)</f>
        <v>126763.70000000001</v>
      </c>
      <c r="D8" s="134">
        <v>57944.7</v>
      </c>
      <c r="E8" s="134">
        <v>30451.65</v>
      </c>
      <c r="F8" s="134">
        <v>18189.8</v>
      </c>
      <c r="G8" s="134">
        <v>20177.550000000003</v>
      </c>
      <c r="H8" s="134"/>
      <c r="I8" s="134"/>
      <c r="J8" s="118"/>
      <c r="K8" s="118"/>
      <c r="L8" s="118"/>
      <c r="M8" s="118"/>
      <c r="N8" s="118"/>
      <c r="P8" s="431"/>
    </row>
    <row r="9" spans="2:16" ht="12.75">
      <c r="B9" s="153">
        <v>1993</v>
      </c>
      <c r="C9" s="338">
        <f>SUM(D9:G9)</f>
        <v>143154.32300000003</v>
      </c>
      <c r="D9" s="134">
        <v>69220.8</v>
      </c>
      <c r="E9" s="134">
        <v>33124.688</v>
      </c>
      <c r="F9" s="134">
        <v>19317.217</v>
      </c>
      <c r="G9" s="134">
        <v>21491.618000000017</v>
      </c>
      <c r="H9" s="134"/>
      <c r="I9" s="134"/>
      <c r="J9" s="118"/>
      <c r="K9" s="118"/>
      <c r="L9" s="118"/>
      <c r="M9" s="118"/>
      <c r="N9" s="118"/>
      <c r="P9" s="431"/>
    </row>
    <row r="10" spans="2:16" ht="12.75">
      <c r="B10" s="153">
        <v>1994</v>
      </c>
      <c r="C10" s="338">
        <f>SUM(D10:G10)</f>
        <v>160317.47100000002</v>
      </c>
      <c r="D10" s="134">
        <v>72900.41</v>
      </c>
      <c r="E10" s="134">
        <v>38536.931</v>
      </c>
      <c r="F10" s="134">
        <v>27945.092</v>
      </c>
      <c r="G10" s="134">
        <v>20935.03800000003</v>
      </c>
      <c r="H10" s="134"/>
      <c r="I10" s="134"/>
      <c r="J10" s="118"/>
      <c r="K10" s="118"/>
      <c r="L10" s="118"/>
      <c r="M10" s="118"/>
      <c r="N10" s="118"/>
      <c r="P10" s="431"/>
    </row>
    <row r="11" spans="2:16" ht="12.75">
      <c r="B11" s="153">
        <v>1995</v>
      </c>
      <c r="C11" s="338">
        <f>SUM(D11:G11)</f>
        <v>170305.668</v>
      </c>
      <c r="D11" s="134">
        <v>73705.443</v>
      </c>
      <c r="E11" s="134">
        <v>51785.087</v>
      </c>
      <c r="F11" s="134">
        <v>24709.971</v>
      </c>
      <c r="G11" s="134">
        <v>20105.167000000016</v>
      </c>
      <c r="H11" s="134"/>
      <c r="I11" s="134"/>
      <c r="J11" s="118"/>
      <c r="K11" s="118"/>
      <c r="L11" s="118"/>
      <c r="M11" s="118"/>
      <c r="N11" s="118"/>
      <c r="P11" s="431"/>
    </row>
    <row r="12" spans="2:16" ht="12.75">
      <c r="B12" s="153">
        <v>1996</v>
      </c>
      <c r="C12" s="338">
        <f>SUM(D12:G12)</f>
        <v>226006.204</v>
      </c>
      <c r="D12" s="134">
        <v>97161.996</v>
      </c>
      <c r="E12" s="134">
        <v>72109.605</v>
      </c>
      <c r="F12" s="134">
        <v>29695.233</v>
      </c>
      <c r="G12" s="134">
        <v>27039.369999999995</v>
      </c>
      <c r="H12" s="134"/>
      <c r="I12" s="134"/>
      <c r="J12" s="118"/>
      <c r="K12" s="118"/>
      <c r="L12" s="118"/>
      <c r="M12" s="118"/>
      <c r="N12" s="118"/>
      <c r="P12" s="431"/>
    </row>
    <row r="13" spans="2:16" ht="12.75">
      <c r="B13" s="153">
        <v>1997</v>
      </c>
      <c r="C13" s="338">
        <f>SUM(D13:G13)</f>
        <v>312115.32999999996</v>
      </c>
      <c r="D13" s="134">
        <v>135100.709</v>
      </c>
      <c r="E13" s="134">
        <v>97741.586</v>
      </c>
      <c r="F13" s="134">
        <v>45351.139</v>
      </c>
      <c r="G13" s="134">
        <v>33921.89599999995</v>
      </c>
      <c r="H13" s="134"/>
      <c r="I13" s="134"/>
      <c r="J13" s="118"/>
      <c r="K13" s="118"/>
      <c r="L13" s="118"/>
      <c r="M13" s="118"/>
      <c r="N13" s="118"/>
      <c r="P13" s="431"/>
    </row>
    <row r="14" spans="2:16" ht="12.75">
      <c r="B14" s="153">
        <v>1998</v>
      </c>
      <c r="C14" s="338">
        <f>SUM(D14:G14)</f>
        <v>404225.2029999999</v>
      </c>
      <c r="D14" s="134">
        <v>169476.374</v>
      </c>
      <c r="E14" s="134">
        <v>119871.302</v>
      </c>
      <c r="F14" s="134">
        <v>76598.29</v>
      </c>
      <c r="G14" s="134">
        <v>38279.236999999965</v>
      </c>
      <c r="H14" s="134"/>
      <c r="I14" s="134"/>
      <c r="J14" s="118"/>
      <c r="K14" s="118"/>
      <c r="L14" s="118"/>
      <c r="M14" s="118"/>
      <c r="N14" s="118"/>
      <c r="P14" s="431"/>
    </row>
    <row r="15" spans="2:16" ht="12.75">
      <c r="B15" s="153">
        <v>1999</v>
      </c>
      <c r="C15" s="338">
        <f>SUM(D15:G15)</f>
        <v>521682.40599999996</v>
      </c>
      <c r="D15" s="134">
        <v>216123.404</v>
      </c>
      <c r="E15" s="134">
        <v>151183.503</v>
      </c>
      <c r="F15" s="134">
        <v>106703.716</v>
      </c>
      <c r="G15" s="134">
        <v>47671.78299999994</v>
      </c>
      <c r="H15" s="134"/>
      <c r="I15" s="134"/>
      <c r="J15" s="118"/>
      <c r="K15" s="118"/>
      <c r="L15" s="118"/>
      <c r="M15" s="118"/>
      <c r="N15" s="118"/>
      <c r="P15" s="431"/>
    </row>
    <row r="16" spans="2:16" ht="12.75">
      <c r="B16" s="153">
        <v>2000</v>
      </c>
      <c r="C16" s="338">
        <f>SUM(D16:G16)</f>
        <v>581703.417</v>
      </c>
      <c r="D16" s="134">
        <v>258754.21</v>
      </c>
      <c r="E16" s="134">
        <v>189605.997</v>
      </c>
      <c r="F16" s="134">
        <v>81544.104</v>
      </c>
      <c r="G16" s="134">
        <v>51799.10600000003</v>
      </c>
      <c r="H16" s="134"/>
      <c r="I16" s="134"/>
      <c r="J16" s="118"/>
      <c r="K16" s="118"/>
      <c r="L16" s="118"/>
      <c r="M16" s="118"/>
      <c r="N16" s="118"/>
      <c r="P16" s="431"/>
    </row>
    <row r="17" spans="2:17" ht="12.75">
      <c r="B17" s="153">
        <v>2001</v>
      </c>
      <c r="C17" s="338">
        <f>SUM(D17:G17)</f>
        <v>654870.334</v>
      </c>
      <c r="D17" s="134">
        <v>285523.14</v>
      </c>
      <c r="E17" s="134">
        <v>208408.098</v>
      </c>
      <c r="F17" s="134">
        <v>110688.842</v>
      </c>
      <c r="G17" s="134">
        <v>50250.25399999996</v>
      </c>
      <c r="H17" s="134"/>
      <c r="I17" s="336">
        <v>2001</v>
      </c>
      <c r="J17" s="134">
        <f>SUM(K17:N17)</f>
        <v>665997.8999999999</v>
      </c>
      <c r="K17" s="338">
        <v>283823.4</v>
      </c>
      <c r="L17" s="338">
        <v>207236.5</v>
      </c>
      <c r="M17" s="338">
        <v>119999.29999999999</v>
      </c>
      <c r="N17" s="338">
        <v>54938.699999999895</v>
      </c>
      <c r="P17" s="153"/>
      <c r="Q17" s="431"/>
    </row>
    <row r="18" spans="2:17" ht="12.75">
      <c r="B18" s="153">
        <v>2002</v>
      </c>
      <c r="C18" s="338">
        <f>SUM(D18:G18)</f>
        <v>728283.774</v>
      </c>
      <c r="D18" s="134">
        <v>318380.336</v>
      </c>
      <c r="E18" s="134">
        <v>218441.65</v>
      </c>
      <c r="F18" s="134">
        <v>136257.219</v>
      </c>
      <c r="G18" s="134">
        <v>55204.5689999999</v>
      </c>
      <c r="H18" s="134"/>
      <c r="I18" s="336">
        <v>2002</v>
      </c>
      <c r="J18" s="134">
        <f aca="true" t="shared" si="0" ref="J18:J31">SUM(K18:N18)</f>
        <v>806200</v>
      </c>
      <c r="K18" s="338">
        <v>367734.5</v>
      </c>
      <c r="L18" s="338">
        <v>223738.1</v>
      </c>
      <c r="M18" s="338">
        <v>155075.1</v>
      </c>
      <c r="N18" s="338">
        <v>59652.29999999999</v>
      </c>
      <c r="P18" s="153"/>
      <c r="Q18" s="431"/>
    </row>
    <row r="19" spans="2:17" ht="12.75">
      <c r="B19" s="153">
        <v>2003</v>
      </c>
      <c r="C19" s="338">
        <f>SUM(D19:G19)</f>
        <v>768045.3269999999</v>
      </c>
      <c r="D19" s="134">
        <v>337015.451</v>
      </c>
      <c r="E19" s="134">
        <v>254433.414</v>
      </c>
      <c r="F19" s="134">
        <v>117758.199</v>
      </c>
      <c r="G19" s="134">
        <v>58838.26299999992</v>
      </c>
      <c r="H19" s="134"/>
      <c r="I19" s="336">
        <v>2003</v>
      </c>
      <c r="J19" s="134">
        <f t="shared" si="0"/>
        <v>790309.5</v>
      </c>
      <c r="K19" s="338">
        <v>364447.3</v>
      </c>
      <c r="L19" s="338">
        <v>225154.3</v>
      </c>
      <c r="M19" s="338">
        <v>148412.2</v>
      </c>
      <c r="N19" s="338">
        <v>52295.70000000001</v>
      </c>
      <c r="P19" s="153"/>
      <c r="Q19" s="431"/>
    </row>
    <row r="20" spans="2:21" ht="12.75">
      <c r="B20" s="153">
        <v>2004</v>
      </c>
      <c r="C20" s="338">
        <f>SUM(D20:G20)</f>
        <v>769385.789</v>
      </c>
      <c r="D20" s="134">
        <v>345217.551</v>
      </c>
      <c r="E20" s="134">
        <v>285022.736</v>
      </c>
      <c r="F20" s="134">
        <v>85245.002</v>
      </c>
      <c r="G20" s="134">
        <v>53900.5</v>
      </c>
      <c r="H20" s="134"/>
      <c r="I20" s="336">
        <v>2004</v>
      </c>
      <c r="J20" s="134">
        <f t="shared" si="0"/>
        <v>821247.3</v>
      </c>
      <c r="K20" s="338">
        <v>361533.7</v>
      </c>
      <c r="L20" s="338">
        <v>271614.9</v>
      </c>
      <c r="M20" s="338">
        <v>137803</v>
      </c>
      <c r="N20" s="338">
        <v>50295.70000000001</v>
      </c>
      <c r="P20" s="153">
        <v>2004</v>
      </c>
      <c r="Q20" s="431">
        <f>R20-S20-T20-U20</f>
        <v>752025.285</v>
      </c>
      <c r="R20" s="431">
        <v>769385.789</v>
      </c>
      <c r="S20" s="431">
        <v>5086.617000000001</v>
      </c>
      <c r="T20" s="431">
        <v>13007.767999999998</v>
      </c>
      <c r="U20" s="431">
        <v>-733.881</v>
      </c>
    </row>
    <row r="21" spans="2:21" ht="12.75">
      <c r="B21" s="153">
        <v>2005</v>
      </c>
      <c r="C21" s="338">
        <f>SUM(D21:G21)</f>
        <v>810510.9330000001</v>
      </c>
      <c r="D21" s="134">
        <v>384521.84</v>
      </c>
      <c r="E21" s="134">
        <v>318431.999</v>
      </c>
      <c r="F21" s="134">
        <v>49627.13</v>
      </c>
      <c r="G21" s="134">
        <v>57929.964000000036</v>
      </c>
      <c r="H21" s="134"/>
      <c r="I21" s="336">
        <v>2005</v>
      </c>
      <c r="J21" s="134">
        <f t="shared" si="0"/>
        <v>864949.3999999999</v>
      </c>
      <c r="K21" s="134">
        <v>388075.6</v>
      </c>
      <c r="L21" s="134">
        <v>313739.9</v>
      </c>
      <c r="M21" s="134">
        <v>110805.90000000001</v>
      </c>
      <c r="N21" s="338">
        <v>52327.9999999999</v>
      </c>
      <c r="P21" s="153">
        <v>2005</v>
      </c>
      <c r="Q21" s="431">
        <f>R21-S21-T21-U21</f>
        <v>788017.98</v>
      </c>
      <c r="R21" s="431">
        <v>810510.933</v>
      </c>
      <c r="S21" s="431">
        <v>5658.61</v>
      </c>
      <c r="T21" s="431">
        <v>14516.443</v>
      </c>
      <c r="U21" s="431">
        <v>2317.9</v>
      </c>
    </row>
    <row r="22" spans="2:21" ht="12.75">
      <c r="B22" s="153">
        <v>2006</v>
      </c>
      <c r="C22" s="338">
        <f>SUM(D22:G22)</f>
        <v>890078.1529999999</v>
      </c>
      <c r="D22" s="134">
        <v>448099.836</v>
      </c>
      <c r="E22" s="134">
        <v>380576.124</v>
      </c>
      <c r="F22" s="134">
        <v>-5241.528</v>
      </c>
      <c r="G22" s="134">
        <v>66643.72100000002</v>
      </c>
      <c r="H22" s="134"/>
      <c r="I22" s="336">
        <v>2006</v>
      </c>
      <c r="J22" s="134">
        <f t="shared" si="0"/>
        <v>887794.1000000001</v>
      </c>
      <c r="K22" s="134">
        <v>388336</v>
      </c>
      <c r="L22" s="134">
        <v>335746.80000000005</v>
      </c>
      <c r="M22" s="134">
        <v>56158.899999999994</v>
      </c>
      <c r="N22" s="338">
        <v>107552.40000000005</v>
      </c>
      <c r="P22" s="153">
        <v>2006</v>
      </c>
      <c r="Q22" s="431">
        <f>R22-S22-T22-U22</f>
        <v>865643.9600000001</v>
      </c>
      <c r="R22" s="431">
        <v>890078.153</v>
      </c>
      <c r="S22" s="431">
        <v>5135.737</v>
      </c>
      <c r="T22" s="431">
        <v>17689.191</v>
      </c>
      <c r="U22" s="431">
        <v>1609.265</v>
      </c>
    </row>
    <row r="23" spans="2:21" ht="12.75">
      <c r="B23" s="153">
        <v>2007</v>
      </c>
      <c r="C23" s="338">
        <f>SUM(D23:G23)</f>
        <v>1002670.0310000001</v>
      </c>
      <c r="D23" s="134">
        <v>527183.636</v>
      </c>
      <c r="E23" s="134">
        <v>409012.492</v>
      </c>
      <c r="F23" s="134">
        <v>-6791.838</v>
      </c>
      <c r="G23" s="134">
        <v>73265.74100000004</v>
      </c>
      <c r="H23" s="134"/>
      <c r="I23" s="336">
        <v>2007</v>
      </c>
      <c r="J23" s="134">
        <f t="shared" si="0"/>
        <v>1005314.2999999999</v>
      </c>
      <c r="K23" s="134">
        <v>452140.4</v>
      </c>
      <c r="L23" s="134">
        <v>428710.7</v>
      </c>
      <c r="M23" s="134">
        <v>59995.50000000001</v>
      </c>
      <c r="N23" s="338">
        <v>64467.69999999989</v>
      </c>
      <c r="P23" s="153">
        <v>2007</v>
      </c>
      <c r="Q23" s="431">
        <f>R23-S23-T23-U23</f>
        <v>974220.4379999998</v>
      </c>
      <c r="R23" s="431">
        <v>1002670.031</v>
      </c>
      <c r="S23" s="431">
        <v>5476.243</v>
      </c>
      <c r="T23" s="431">
        <v>19234.962</v>
      </c>
      <c r="U23" s="431">
        <v>3738.388</v>
      </c>
    </row>
    <row r="24" spans="2:21" ht="12.75">
      <c r="B24" s="153">
        <v>2008</v>
      </c>
      <c r="C24" s="338">
        <f>SUM(D24:G24)</f>
        <v>994552.296</v>
      </c>
      <c r="D24" s="134">
        <v>562222.34047</v>
      </c>
      <c r="E24" s="134">
        <v>457248.315</v>
      </c>
      <c r="F24" s="134">
        <v>-168325.183</v>
      </c>
      <c r="G24" s="134">
        <v>143406.82352999982</v>
      </c>
      <c r="H24" s="134"/>
      <c r="I24" s="336">
        <v>2008</v>
      </c>
      <c r="J24" s="134">
        <f t="shared" si="0"/>
        <v>1225884.4700000002</v>
      </c>
      <c r="K24" s="134">
        <v>580983.8</v>
      </c>
      <c r="L24" s="134">
        <v>448359.89999999997</v>
      </c>
      <c r="M24" s="134">
        <v>56822.7</v>
      </c>
      <c r="N24" s="338">
        <v>139718.07000000018</v>
      </c>
      <c r="P24" s="153">
        <v>2008</v>
      </c>
      <c r="Q24" s="431">
        <f>R24-S24-T24-U24</f>
        <v>965017.63847</v>
      </c>
      <c r="R24" s="431">
        <v>994552.29547</v>
      </c>
      <c r="S24" s="431">
        <v>5071.248</v>
      </c>
      <c r="T24" s="431">
        <v>20022.651</v>
      </c>
      <c r="U24" s="431">
        <v>4440.758</v>
      </c>
    </row>
    <row r="25" spans="2:21" ht="12.75">
      <c r="B25" s="153">
        <v>2009</v>
      </c>
      <c r="C25" s="338">
        <f>SUM(D25:G25)</f>
        <v>1129552.5520000001</v>
      </c>
      <c r="D25" s="134">
        <v>534190.5615700001</v>
      </c>
      <c r="E25" s="134">
        <v>407795.12645</v>
      </c>
      <c r="F25" s="134">
        <v>50567.42464320001</v>
      </c>
      <c r="G25" s="134">
        <v>136999.43933680002</v>
      </c>
      <c r="H25" s="134"/>
      <c r="I25" s="336">
        <v>2009</v>
      </c>
      <c r="J25" s="134">
        <f t="shared" si="0"/>
        <v>1161270.2999999998</v>
      </c>
      <c r="K25" s="134">
        <v>596053.9</v>
      </c>
      <c r="L25" s="134">
        <v>490513.7</v>
      </c>
      <c r="M25" s="134">
        <v>-59627.50000000001</v>
      </c>
      <c r="N25" s="338">
        <v>134330.19999999978</v>
      </c>
      <c r="P25" s="153">
        <v>2009</v>
      </c>
      <c r="Q25" s="431">
        <f>R25-S25-T25-U25</f>
        <v>1105072.8847087002</v>
      </c>
      <c r="R25" s="431">
        <v>1129552.5524000002</v>
      </c>
      <c r="S25" s="431">
        <v>4062.4908136</v>
      </c>
      <c r="T25" s="431">
        <v>19496.5685997</v>
      </c>
      <c r="U25" s="431">
        <v>920.608278</v>
      </c>
    </row>
    <row r="26" spans="2:21" ht="12.75">
      <c r="B26" s="153">
        <v>2010</v>
      </c>
      <c r="C26" s="338">
        <f>SUM(D26:G26)</f>
        <v>1260425.0459999999</v>
      </c>
      <c r="D26" s="134">
        <v>626530.4128500001</v>
      </c>
      <c r="E26" s="134">
        <v>504509.2610500001</v>
      </c>
      <c r="F26" s="134">
        <v>4463.831753</v>
      </c>
      <c r="G26" s="134">
        <v>124921.54034699965</v>
      </c>
      <c r="H26" s="134"/>
      <c r="I26" s="336">
        <v>2010</v>
      </c>
      <c r="J26" s="134">
        <f t="shared" si="0"/>
        <v>1310716.5</v>
      </c>
      <c r="K26" s="134">
        <v>640875.1000000001</v>
      </c>
      <c r="L26" s="134">
        <v>485554.9</v>
      </c>
      <c r="M26" s="134">
        <v>50057.6</v>
      </c>
      <c r="N26" s="338">
        <v>134228.89999999988</v>
      </c>
      <c r="P26" s="153">
        <v>2010</v>
      </c>
      <c r="Q26" s="431">
        <f>R26-S26-T26-U26</f>
        <v>1235362.0454116003</v>
      </c>
      <c r="R26" s="431">
        <v>1260425.04581</v>
      </c>
      <c r="S26" s="431">
        <v>4670.7920251000005</v>
      </c>
      <c r="T26" s="431">
        <v>18095.9298573</v>
      </c>
      <c r="U26" s="431">
        <v>2296.278516</v>
      </c>
    </row>
    <row r="27" spans="2:21" ht="12.75">
      <c r="B27" s="153">
        <v>2011</v>
      </c>
      <c r="C27" s="338">
        <f>SUM(D27:G27)</f>
        <v>1294054.1439999999</v>
      </c>
      <c r="D27" s="134">
        <v>720445.3089699999</v>
      </c>
      <c r="E27" s="134">
        <v>537142.5411</v>
      </c>
      <c r="F27" s="134">
        <v>-76433.505058</v>
      </c>
      <c r="G27" s="134">
        <v>112899.79898800002</v>
      </c>
      <c r="H27" s="134"/>
      <c r="I27" s="336">
        <v>2011</v>
      </c>
      <c r="J27" s="134">
        <f t="shared" si="0"/>
        <v>1464358.9000000001</v>
      </c>
      <c r="K27" s="134">
        <v>688965.2000000001</v>
      </c>
      <c r="L27" s="134">
        <v>555677.1000000001</v>
      </c>
      <c r="M27" s="134">
        <v>69920.8</v>
      </c>
      <c r="N27" s="338">
        <v>149795.79999999976</v>
      </c>
      <c r="P27" s="153">
        <v>2011</v>
      </c>
      <c r="Q27" s="431">
        <f>R27-S27-T27-U27</f>
        <v>1270701.1617260005</v>
      </c>
      <c r="R27" s="431">
        <v>1294054.1438400003</v>
      </c>
      <c r="S27" s="431">
        <v>5078.872429000001</v>
      </c>
      <c r="T27" s="431">
        <v>15255.595966999997</v>
      </c>
      <c r="U27" s="431">
        <v>3018.513718</v>
      </c>
    </row>
    <row r="28" spans="2:21" ht="12.75">
      <c r="B28" s="153">
        <v>2012</v>
      </c>
      <c r="C28" s="338">
        <f>SUM(D28:G28)</f>
        <v>1314439.59</v>
      </c>
      <c r="D28" s="134">
        <v>758912.456</v>
      </c>
      <c r="E28" s="134">
        <v>579987.467</v>
      </c>
      <c r="F28" s="134">
        <v>-130131.407</v>
      </c>
      <c r="G28" s="134">
        <v>105671.07400000026</v>
      </c>
      <c r="H28" s="134"/>
      <c r="I28" s="336">
        <v>2012</v>
      </c>
      <c r="J28" s="134">
        <f t="shared" si="0"/>
        <v>1467299.6</v>
      </c>
      <c r="K28" s="134">
        <v>747986.1000000001</v>
      </c>
      <c r="L28" s="134">
        <v>556234.1</v>
      </c>
      <c r="M28" s="134">
        <v>46022.2</v>
      </c>
      <c r="N28" s="338">
        <v>117057.20000000003</v>
      </c>
      <c r="P28" s="153">
        <v>2012</v>
      </c>
      <c r="Q28" s="431">
        <f>R28-S28-T28-U28</f>
        <v>1305717.5520630002</v>
      </c>
      <c r="R28" s="431">
        <v>1314439.591</v>
      </c>
      <c r="S28" s="431">
        <v>5869.525</v>
      </c>
      <c r="T28" s="431">
        <v>2279.3239370000006</v>
      </c>
      <c r="U28" s="431">
        <v>573.19</v>
      </c>
    </row>
    <row r="29" spans="2:21" ht="12.75">
      <c r="B29" s="153">
        <v>2013</v>
      </c>
      <c r="C29" s="338">
        <f>SUM(D29:G29)</f>
        <v>1561751.5629999998</v>
      </c>
      <c r="D29" s="134">
        <v>905523.485</v>
      </c>
      <c r="E29" s="134">
        <v>556793.891</v>
      </c>
      <c r="F29" s="134">
        <v>-7423.771</v>
      </c>
      <c r="G29" s="134">
        <v>106857.95799999987</v>
      </c>
      <c r="H29" s="134"/>
      <c r="I29" s="336">
        <v>2013</v>
      </c>
      <c r="J29" s="134">
        <f t="shared" si="0"/>
        <v>1605207.5</v>
      </c>
      <c r="K29" s="134">
        <v>818095.4</v>
      </c>
      <c r="L29" s="134">
        <v>622626</v>
      </c>
      <c r="M29" s="134">
        <v>52982.299999999996</v>
      </c>
      <c r="N29" s="338">
        <v>111503.79999999999</v>
      </c>
      <c r="P29" s="153">
        <v>2013</v>
      </c>
      <c r="Q29" s="431">
        <f>R29-S29-T29-U29</f>
        <v>1551266.8978380002</v>
      </c>
      <c r="R29" s="431">
        <v>1561751.563</v>
      </c>
      <c r="S29" s="431">
        <v>6251.684</v>
      </c>
      <c r="T29" s="431">
        <v>1022.6221619999998</v>
      </c>
      <c r="U29" s="431">
        <v>3210.359</v>
      </c>
    </row>
    <row r="30" spans="2:21" ht="12.75">
      <c r="B30" s="153">
        <v>2014</v>
      </c>
      <c r="C30" s="338">
        <f>SUM(D30:G30)</f>
        <v>1807813.7519999999</v>
      </c>
      <c r="D30" s="134">
        <v>985866.065</v>
      </c>
      <c r="E30" s="134">
        <v>667085.053</v>
      </c>
      <c r="F30" s="134">
        <v>111646.771</v>
      </c>
      <c r="G30" s="134">
        <v>43215.86300000013</v>
      </c>
      <c r="H30" s="134"/>
      <c r="I30" s="336">
        <v>2014</v>
      </c>
      <c r="J30" s="134">
        <f t="shared" si="0"/>
        <v>1770163</v>
      </c>
      <c r="K30" s="134">
        <v>1006377</v>
      </c>
      <c r="L30" s="134">
        <v>609392.7</v>
      </c>
      <c r="M30" s="134">
        <v>134441.8</v>
      </c>
      <c r="N30" s="338">
        <v>19951.50000000006</v>
      </c>
      <c r="P30" s="153">
        <v>2014</v>
      </c>
      <c r="Q30" s="431">
        <f>R30-S30-T30-U30</f>
        <v>1796154.7142019998</v>
      </c>
      <c r="R30" s="431">
        <v>1807813.752201</v>
      </c>
      <c r="S30" s="431">
        <v>6426.98621</v>
      </c>
      <c r="T30" s="431">
        <v>563.317249</v>
      </c>
      <c r="U30" s="431">
        <v>4668.7345399999995</v>
      </c>
    </row>
    <row r="31" spans="2:21" ht="12.75">
      <c r="B31" s="153">
        <v>2015</v>
      </c>
      <c r="C31" s="338">
        <f>SUM(D31:G31)</f>
        <v>2366465.5939999996</v>
      </c>
      <c r="D31" s="134">
        <v>1237593.183</v>
      </c>
      <c r="E31" s="134">
        <v>707212.835</v>
      </c>
      <c r="F31" s="134">
        <v>354293.503</v>
      </c>
      <c r="G31" s="134">
        <v>67366.07299999986</v>
      </c>
      <c r="H31" s="134"/>
      <c r="I31" s="336">
        <v>2015</v>
      </c>
      <c r="J31" s="134">
        <f t="shared" si="0"/>
        <v>1978980.6</v>
      </c>
      <c r="K31" s="134">
        <v>1059206.2000000002</v>
      </c>
      <c r="L31" s="134">
        <v>703848.5000000001</v>
      </c>
      <c r="M31" s="134">
        <v>159970.59999999998</v>
      </c>
      <c r="N31" s="338">
        <v>55955.299999999814</v>
      </c>
      <c r="P31" s="153">
        <v>2015</v>
      </c>
      <c r="Q31" s="431">
        <f>R31-S31-T31-U31</f>
        <v>2355045.1286500003</v>
      </c>
      <c r="R31" s="431">
        <v>2366425.5457070004</v>
      </c>
      <c r="S31" s="431">
        <v>7221.9</v>
      </c>
      <c r="T31" s="431">
        <v>576.605589</v>
      </c>
      <c r="U31" s="431">
        <v>3581.911468</v>
      </c>
    </row>
    <row r="32" spans="2:17" ht="12.75">
      <c r="B32" s="153"/>
      <c r="C32" s="431"/>
      <c r="D32" s="431"/>
      <c r="E32" s="431"/>
      <c r="F32" s="431"/>
      <c r="G32" s="431"/>
      <c r="H32" s="431"/>
      <c r="I32" s="153"/>
      <c r="J32" s="431"/>
      <c r="K32" s="431"/>
      <c r="L32" s="431"/>
      <c r="M32" s="431"/>
      <c r="N32" s="151"/>
      <c r="Q32" s="431"/>
    </row>
    <row r="33" spans="2:17" ht="12.75">
      <c r="B33" s="153"/>
      <c r="C33" s="431"/>
      <c r="D33" s="431"/>
      <c r="E33" s="431"/>
      <c r="F33" s="431"/>
      <c r="G33" s="431"/>
      <c r="H33" s="431"/>
      <c r="I33" s="153"/>
      <c r="J33" s="431"/>
      <c r="K33" s="431"/>
      <c r="L33" s="431"/>
      <c r="M33" s="431"/>
      <c r="N33" s="151"/>
      <c r="Q33" s="431"/>
    </row>
    <row r="34" spans="2:17" ht="12.75">
      <c r="B34" s="153"/>
      <c r="C34" s="431"/>
      <c r="D34" s="431"/>
      <c r="E34" s="431"/>
      <c r="F34" s="431"/>
      <c r="G34" s="431"/>
      <c r="H34" s="431"/>
      <c r="I34" s="153"/>
      <c r="J34" s="431"/>
      <c r="K34" s="431"/>
      <c r="L34" s="431"/>
      <c r="M34" s="431"/>
      <c r="N34" s="151"/>
      <c r="Q34" s="431"/>
    </row>
    <row r="35" ht="12.75">
      <c r="Q35" s="431"/>
    </row>
    <row r="36" spans="2:16" ht="12.75">
      <c r="B36" s="150" t="s">
        <v>128</v>
      </c>
      <c r="I36" s="150" t="s">
        <v>128</v>
      </c>
      <c r="P36" s="150" t="s">
        <v>128</v>
      </c>
    </row>
    <row r="37" spans="2:21" ht="39.75" customHeight="1">
      <c r="B37" s="150" t="s">
        <v>361</v>
      </c>
      <c r="I37" s="150" t="s">
        <v>361</v>
      </c>
      <c r="P37" s="433" t="s">
        <v>428</v>
      </c>
      <c r="Q37" s="433"/>
      <c r="R37" s="433"/>
      <c r="S37" s="433"/>
      <c r="T37" s="433"/>
      <c r="U37" s="433"/>
    </row>
    <row r="38" spans="2:16" ht="12.75">
      <c r="B38" s="150" t="s">
        <v>256</v>
      </c>
      <c r="I38" s="150" t="s">
        <v>256</v>
      </c>
      <c r="P38" s="150" t="s">
        <v>256</v>
      </c>
    </row>
    <row r="40" spans="2:21" ht="14.25">
      <c r="B40" s="383" t="s">
        <v>420</v>
      </c>
      <c r="C40" s="383"/>
      <c r="D40" s="383"/>
      <c r="E40" s="383"/>
      <c r="F40" s="383"/>
      <c r="G40" s="383"/>
      <c r="H40" s="153"/>
      <c r="I40" s="383" t="s">
        <v>421</v>
      </c>
      <c r="J40" s="383"/>
      <c r="K40" s="383"/>
      <c r="L40" s="383"/>
      <c r="M40" s="383"/>
      <c r="N40" s="383"/>
      <c r="P40" s="383" t="s">
        <v>427</v>
      </c>
      <c r="Q40" s="383"/>
      <c r="R40" s="383"/>
      <c r="S40" s="383"/>
      <c r="T40" s="383"/>
      <c r="U40" s="383"/>
    </row>
    <row r="41" spans="2:21" ht="14.25">
      <c r="B41" s="383" t="s">
        <v>16</v>
      </c>
      <c r="C41" s="383"/>
      <c r="D41" s="383"/>
      <c r="E41" s="383"/>
      <c r="F41" s="383"/>
      <c r="G41" s="383"/>
      <c r="H41" s="153"/>
      <c r="I41" s="383" t="s">
        <v>16</v>
      </c>
      <c r="J41" s="383"/>
      <c r="K41" s="383"/>
      <c r="L41" s="383"/>
      <c r="M41" s="383"/>
      <c r="N41" s="383"/>
      <c r="P41" s="383" t="s">
        <v>16</v>
      </c>
      <c r="Q41" s="383"/>
      <c r="R41" s="383"/>
      <c r="S41" s="383"/>
      <c r="T41" s="383"/>
      <c r="U41" s="383"/>
    </row>
    <row r="42" spans="2:21" ht="28.5">
      <c r="B42" s="346" t="s">
        <v>193</v>
      </c>
      <c r="C42" s="345" t="s">
        <v>113</v>
      </c>
      <c r="D42" s="345" t="s">
        <v>255</v>
      </c>
      <c r="E42" s="345" t="s">
        <v>250</v>
      </c>
      <c r="F42" s="345" t="s">
        <v>253</v>
      </c>
      <c r="G42" s="345" t="s">
        <v>55</v>
      </c>
      <c r="H42" s="337"/>
      <c r="I42" s="346" t="s">
        <v>193</v>
      </c>
      <c r="J42" s="345" t="s">
        <v>113</v>
      </c>
      <c r="K42" s="345" t="s">
        <v>255</v>
      </c>
      <c r="L42" s="345" t="s">
        <v>250</v>
      </c>
      <c r="M42" s="345" t="s">
        <v>253</v>
      </c>
      <c r="N42" s="345" t="s">
        <v>55</v>
      </c>
      <c r="P42" s="346" t="s">
        <v>193</v>
      </c>
      <c r="Q42" s="345" t="s">
        <v>429</v>
      </c>
      <c r="R42" s="345" t="s">
        <v>113</v>
      </c>
      <c r="S42" s="345" t="s">
        <v>254</v>
      </c>
      <c r="T42" s="345" t="s">
        <v>422</v>
      </c>
      <c r="U42" s="345" t="s">
        <v>423</v>
      </c>
    </row>
    <row r="43" spans="2:14" ht="15">
      <c r="B43" s="336">
        <v>1990</v>
      </c>
      <c r="C43" s="134">
        <f>SUM(D43:G43)</f>
        <v>57438.683</v>
      </c>
      <c r="D43" s="134">
        <v>24239.936</v>
      </c>
      <c r="E43" s="134">
        <v>19015.311</v>
      </c>
      <c r="F43" s="134">
        <v>8238.05</v>
      </c>
      <c r="G43" s="134">
        <v>5945.385999999991</v>
      </c>
      <c r="H43" s="134"/>
      <c r="I43" s="134"/>
      <c r="J43" s="335"/>
      <c r="K43" s="335"/>
      <c r="L43" s="335"/>
      <c r="M43" s="335"/>
      <c r="N43" s="335"/>
    </row>
    <row r="44" spans="2:14" ht="15">
      <c r="B44" s="336">
        <v>1991</v>
      </c>
      <c r="C44" s="134">
        <f aca="true" t="shared" si="1" ref="C44:C69">SUM(D44:G44)</f>
        <v>76382.444</v>
      </c>
      <c r="D44" s="134">
        <v>32249.747</v>
      </c>
      <c r="E44" s="134">
        <v>24944.105</v>
      </c>
      <c r="F44" s="134">
        <v>9320.796</v>
      </c>
      <c r="G44" s="134">
        <v>9867.796000000002</v>
      </c>
      <c r="H44" s="134"/>
      <c r="I44" s="134"/>
      <c r="J44" s="335"/>
      <c r="K44" s="335"/>
      <c r="L44" s="335"/>
      <c r="M44" s="335"/>
      <c r="N44" s="335"/>
    </row>
    <row r="45" spans="2:14" ht="15">
      <c r="B45" s="336">
        <v>1992</v>
      </c>
      <c r="C45" s="134">
        <f t="shared" si="1"/>
        <v>93838.934</v>
      </c>
      <c r="D45" s="134">
        <v>43373.8</v>
      </c>
      <c r="E45" s="134">
        <v>22135.434</v>
      </c>
      <c r="F45" s="134">
        <v>13354.6</v>
      </c>
      <c r="G45" s="134">
        <v>14975.099999999991</v>
      </c>
      <c r="H45" s="134"/>
      <c r="I45" s="134"/>
      <c r="J45" s="335"/>
      <c r="K45" s="335"/>
      <c r="L45" s="335"/>
      <c r="M45" s="335"/>
      <c r="N45" s="335"/>
    </row>
    <row r="46" spans="2:14" ht="15">
      <c r="B46" s="336">
        <v>1993</v>
      </c>
      <c r="C46" s="134">
        <f t="shared" si="1"/>
        <v>107146.168</v>
      </c>
      <c r="D46" s="134">
        <v>51952.7</v>
      </c>
      <c r="E46" s="134">
        <v>24734.55</v>
      </c>
      <c r="F46" s="134">
        <v>13648.891</v>
      </c>
      <c r="G46" s="134">
        <v>16810.027000000002</v>
      </c>
      <c r="H46" s="134"/>
      <c r="I46" s="134"/>
      <c r="J46" s="335"/>
      <c r="K46" s="335"/>
      <c r="L46" s="335"/>
      <c r="M46" s="335"/>
      <c r="N46" s="335"/>
    </row>
    <row r="47" spans="2:14" ht="15">
      <c r="B47" s="336">
        <v>1994</v>
      </c>
      <c r="C47" s="134">
        <f t="shared" si="1"/>
        <v>120189.814</v>
      </c>
      <c r="D47" s="134">
        <v>55279.4</v>
      </c>
      <c r="E47" s="134">
        <v>28556.321</v>
      </c>
      <c r="F47" s="134">
        <v>20628.987</v>
      </c>
      <c r="G47" s="134">
        <v>15725.105999999985</v>
      </c>
      <c r="H47" s="134"/>
      <c r="I47" s="134"/>
      <c r="J47" s="335"/>
      <c r="K47" s="335"/>
      <c r="L47" s="335"/>
      <c r="M47" s="335"/>
      <c r="N47" s="335"/>
    </row>
    <row r="48" spans="2:14" ht="15">
      <c r="B48" s="336">
        <v>1995</v>
      </c>
      <c r="C48" s="134">
        <f t="shared" si="1"/>
        <v>124837.29</v>
      </c>
      <c r="D48" s="134">
        <v>56173.48</v>
      </c>
      <c r="E48" s="134">
        <v>36621.392</v>
      </c>
      <c r="F48" s="134">
        <v>17329.227</v>
      </c>
      <c r="G48" s="134">
        <v>14713.190999999992</v>
      </c>
      <c r="H48" s="134"/>
      <c r="I48" s="134"/>
      <c r="J48" s="335"/>
      <c r="K48" s="335"/>
      <c r="L48" s="335"/>
      <c r="M48" s="335"/>
      <c r="N48" s="335"/>
    </row>
    <row r="49" spans="2:14" ht="15">
      <c r="B49" s="336">
        <v>1996</v>
      </c>
      <c r="C49" s="134">
        <f t="shared" si="1"/>
        <v>160674.817</v>
      </c>
      <c r="D49" s="134">
        <v>68589.093</v>
      </c>
      <c r="E49" s="134">
        <v>51206.355</v>
      </c>
      <c r="F49" s="134">
        <v>21622.998</v>
      </c>
      <c r="G49" s="134">
        <v>19256.371000000014</v>
      </c>
      <c r="H49" s="134"/>
      <c r="I49" s="134"/>
      <c r="J49" s="335"/>
      <c r="K49" s="335"/>
      <c r="L49" s="335"/>
      <c r="M49" s="335"/>
      <c r="N49" s="335"/>
    </row>
    <row r="50" spans="2:14" ht="15">
      <c r="B50" s="336">
        <v>1997</v>
      </c>
      <c r="C50" s="134">
        <f t="shared" si="1"/>
        <v>219967.498</v>
      </c>
      <c r="D50" s="134">
        <v>95760.364</v>
      </c>
      <c r="E50" s="134">
        <v>68333.317</v>
      </c>
      <c r="F50" s="134">
        <v>31616.818</v>
      </c>
      <c r="G50" s="134">
        <v>24256.99900000001</v>
      </c>
      <c r="H50" s="134"/>
      <c r="I50" s="134"/>
      <c r="J50" s="335"/>
      <c r="K50" s="335"/>
      <c r="L50" s="335"/>
      <c r="M50" s="335"/>
      <c r="N50" s="335"/>
    </row>
    <row r="51" spans="2:14" ht="15">
      <c r="B51" s="336">
        <v>1998</v>
      </c>
      <c r="C51" s="134">
        <f t="shared" si="1"/>
        <v>292617.236</v>
      </c>
      <c r="D51" s="134">
        <v>120831.304</v>
      </c>
      <c r="E51" s="134">
        <v>87524.016</v>
      </c>
      <c r="F51" s="134">
        <v>55132.955</v>
      </c>
      <c r="G51" s="134">
        <v>29128.960999999952</v>
      </c>
      <c r="H51" s="134"/>
      <c r="I51" s="134"/>
      <c r="J51" s="335"/>
      <c r="K51" s="335"/>
      <c r="L51" s="335"/>
      <c r="M51" s="335"/>
      <c r="N51" s="335"/>
    </row>
    <row r="52" spans="2:14" ht="15">
      <c r="B52" s="336">
        <v>1999</v>
      </c>
      <c r="C52" s="134">
        <f t="shared" si="1"/>
        <v>383161.121</v>
      </c>
      <c r="D52" s="134">
        <v>158426.99</v>
      </c>
      <c r="E52" s="134">
        <v>109812.938</v>
      </c>
      <c r="F52" s="134">
        <v>80619.114</v>
      </c>
      <c r="G52" s="134">
        <v>34302.07900000003</v>
      </c>
      <c r="H52" s="134"/>
      <c r="I52" s="134"/>
      <c r="J52" s="335"/>
      <c r="K52" s="335"/>
      <c r="L52" s="335"/>
      <c r="M52" s="335"/>
      <c r="N52" s="335"/>
    </row>
    <row r="53" spans="2:14" ht="15">
      <c r="B53" s="336">
        <v>2000</v>
      </c>
      <c r="C53" s="134">
        <f t="shared" si="1"/>
        <v>433836.12189</v>
      </c>
      <c r="D53" s="134">
        <v>190909.432</v>
      </c>
      <c r="E53" s="134">
        <v>137320.528</v>
      </c>
      <c r="F53" s="134">
        <v>66537.208</v>
      </c>
      <c r="G53" s="134">
        <v>39068.95389000006</v>
      </c>
      <c r="H53" s="134"/>
      <c r="I53" s="134"/>
      <c r="J53" s="335"/>
      <c r="K53" s="335"/>
      <c r="L53" s="335"/>
      <c r="M53" s="335"/>
      <c r="N53" s="335"/>
    </row>
    <row r="54" spans="2:17" ht="12.75">
      <c r="B54" s="336">
        <v>2001</v>
      </c>
      <c r="C54" s="134">
        <f t="shared" si="1"/>
        <v>490627.505</v>
      </c>
      <c r="D54" s="134">
        <v>220639.732</v>
      </c>
      <c r="E54" s="134">
        <v>152780.143</v>
      </c>
      <c r="F54" s="134">
        <v>78498.602</v>
      </c>
      <c r="G54" s="134">
        <v>38709.02799999999</v>
      </c>
      <c r="H54" s="134"/>
      <c r="I54" s="336">
        <v>2001</v>
      </c>
      <c r="J54" s="134">
        <f>SUM(K54:N54)</f>
        <v>498083.39999999997</v>
      </c>
      <c r="K54" s="338">
        <v>217059.40000000002</v>
      </c>
      <c r="L54" s="338">
        <v>152073.2</v>
      </c>
      <c r="M54" s="338">
        <v>87534.79999999999</v>
      </c>
      <c r="N54" s="338">
        <f>+J54-SUM(K54:M54)</f>
        <v>41415.99999999994</v>
      </c>
      <c r="P54" s="153"/>
      <c r="Q54" s="431"/>
    </row>
    <row r="55" spans="2:17" ht="12.75">
      <c r="B55" s="336">
        <v>2002</v>
      </c>
      <c r="C55" s="134">
        <f t="shared" si="1"/>
        <v>553368.088</v>
      </c>
      <c r="D55" s="134">
        <v>247373.779</v>
      </c>
      <c r="E55" s="134">
        <v>161057.372</v>
      </c>
      <c r="F55" s="134">
        <v>104342.008</v>
      </c>
      <c r="G55" s="134">
        <v>40594.929000000004</v>
      </c>
      <c r="H55" s="134"/>
      <c r="I55" s="336">
        <v>2002</v>
      </c>
      <c r="J55" s="134">
        <f aca="true" t="shared" si="2" ref="J55:J69">SUM(K55:N55)</f>
        <v>608373.7</v>
      </c>
      <c r="K55" s="338">
        <v>280817.3</v>
      </c>
      <c r="L55" s="338">
        <v>167248</v>
      </c>
      <c r="M55" s="338">
        <v>115232.7</v>
      </c>
      <c r="N55" s="338">
        <f aca="true" t="shared" si="3" ref="N55:N69">+J55-SUM(K55:M55)</f>
        <v>45075.69999999995</v>
      </c>
      <c r="P55" s="153"/>
      <c r="Q55" s="431"/>
    </row>
    <row r="56" spans="2:17" ht="12.75">
      <c r="B56" s="336">
        <v>2003</v>
      </c>
      <c r="C56" s="134">
        <f t="shared" si="1"/>
        <v>588915.775</v>
      </c>
      <c r="D56" s="134">
        <v>261819.92</v>
      </c>
      <c r="E56" s="134">
        <v>190895.397</v>
      </c>
      <c r="F56" s="134">
        <v>89729.179</v>
      </c>
      <c r="G56" s="134">
        <v>46471.27899999998</v>
      </c>
      <c r="H56" s="134"/>
      <c r="I56" s="336">
        <v>2003</v>
      </c>
      <c r="J56" s="134">
        <f t="shared" si="2"/>
        <v>604959.5</v>
      </c>
      <c r="K56" s="338">
        <v>283636.1</v>
      </c>
      <c r="L56" s="338">
        <v>172375.5</v>
      </c>
      <c r="M56" s="338">
        <v>108715.1</v>
      </c>
      <c r="N56" s="338">
        <f t="shared" si="3"/>
        <v>40232.80000000005</v>
      </c>
      <c r="P56" s="153"/>
      <c r="Q56" s="431"/>
    </row>
    <row r="57" spans="2:21" ht="12.75">
      <c r="B57" s="336">
        <v>2004</v>
      </c>
      <c r="C57" s="134">
        <f t="shared" si="1"/>
        <v>591648.806</v>
      </c>
      <c r="D57" s="134">
        <v>269795.027</v>
      </c>
      <c r="E57" s="134">
        <v>211289.16</v>
      </c>
      <c r="F57" s="134">
        <v>69683.35</v>
      </c>
      <c r="G57" s="134">
        <v>40881.26899999997</v>
      </c>
      <c r="H57" s="134"/>
      <c r="I57" s="336">
        <v>2004</v>
      </c>
      <c r="J57" s="134">
        <f t="shared" si="2"/>
        <v>625028.9</v>
      </c>
      <c r="K57" s="338">
        <v>279698.2</v>
      </c>
      <c r="L57" s="338">
        <v>204933.4</v>
      </c>
      <c r="M57" s="338">
        <v>101436.40000000001</v>
      </c>
      <c r="N57" s="338">
        <f t="shared" si="3"/>
        <v>38960.90000000002</v>
      </c>
      <c r="P57" s="153">
        <v>2004</v>
      </c>
      <c r="Q57" s="151">
        <f>R57-(S57+T57+U57)</f>
        <v>576585.285</v>
      </c>
      <c r="R57" s="134">
        <v>591648.806</v>
      </c>
      <c r="S57" s="431">
        <v>3717.504000000001</v>
      </c>
      <c r="T57" s="431">
        <v>12079.898</v>
      </c>
      <c r="U57" s="431">
        <v>-733.881</v>
      </c>
    </row>
    <row r="58" spans="2:21" ht="12.75">
      <c r="B58" s="336">
        <v>2005</v>
      </c>
      <c r="C58" s="134">
        <f t="shared" si="1"/>
        <v>617595.178</v>
      </c>
      <c r="D58" s="134">
        <v>296004.923</v>
      </c>
      <c r="E58" s="134">
        <v>234226.038</v>
      </c>
      <c r="F58" s="134">
        <v>41566.042</v>
      </c>
      <c r="G58" s="134">
        <v>45798.17499999993</v>
      </c>
      <c r="H58" s="134"/>
      <c r="I58" s="336">
        <v>2005</v>
      </c>
      <c r="J58" s="134">
        <f t="shared" si="2"/>
        <v>657377.7</v>
      </c>
      <c r="K58" s="134">
        <v>300376.1</v>
      </c>
      <c r="L58" s="134">
        <v>236143.40000000002</v>
      </c>
      <c r="M58" s="134">
        <v>79679.1</v>
      </c>
      <c r="N58" s="338">
        <f t="shared" si="3"/>
        <v>41179.09999999998</v>
      </c>
      <c r="P58" s="153">
        <v>2005</v>
      </c>
      <c r="Q58" s="151">
        <f>R58-(S58+T58+U58)</f>
        <v>597251.1869999999</v>
      </c>
      <c r="R58" s="134">
        <v>617595.178</v>
      </c>
      <c r="S58" s="431">
        <v>4495.647</v>
      </c>
      <c r="T58" s="431">
        <v>13530.444000000001</v>
      </c>
      <c r="U58" s="431">
        <v>2317.9</v>
      </c>
    </row>
    <row r="59" spans="2:21" ht="12.75">
      <c r="B59" s="336">
        <v>2006</v>
      </c>
      <c r="C59" s="134">
        <f t="shared" si="1"/>
        <v>691493.249</v>
      </c>
      <c r="D59" s="134">
        <v>354006.725</v>
      </c>
      <c r="E59" s="134">
        <v>284487.417</v>
      </c>
      <c r="F59" s="134">
        <v>-732.393</v>
      </c>
      <c r="G59" s="134">
        <v>53731.5</v>
      </c>
      <c r="H59" s="134"/>
      <c r="I59" s="336">
        <v>2006</v>
      </c>
      <c r="J59" s="134">
        <f t="shared" si="2"/>
        <v>688521.3</v>
      </c>
      <c r="K59" s="134">
        <v>301949.7</v>
      </c>
      <c r="L59" s="134">
        <v>250913.90000000002</v>
      </c>
      <c r="M59" s="134">
        <v>39599.6</v>
      </c>
      <c r="N59" s="338">
        <f t="shared" si="3"/>
        <v>96058.09999999998</v>
      </c>
      <c r="P59" s="153">
        <v>2006</v>
      </c>
      <c r="Q59" s="151">
        <f>R59-(S59+T59+U59)</f>
        <v>669357.6699999999</v>
      </c>
      <c r="R59" s="134">
        <v>691493.249</v>
      </c>
      <c r="S59" s="431">
        <v>3678.007</v>
      </c>
      <c r="T59" s="431">
        <v>16048.279999999999</v>
      </c>
      <c r="U59" s="431">
        <v>2409.2920000000004</v>
      </c>
    </row>
    <row r="60" spans="2:21" ht="12.75">
      <c r="B60" s="336">
        <v>2007</v>
      </c>
      <c r="C60" s="134">
        <f t="shared" si="1"/>
        <v>759499.779</v>
      </c>
      <c r="D60" s="134">
        <v>400350.049</v>
      </c>
      <c r="E60" s="134">
        <v>307011.053</v>
      </c>
      <c r="F60" s="134">
        <v>-3756.918</v>
      </c>
      <c r="G60" s="134">
        <v>55895.59499999997</v>
      </c>
      <c r="H60" s="134"/>
      <c r="I60" s="336">
        <v>2007</v>
      </c>
      <c r="J60" s="134">
        <f t="shared" si="2"/>
        <v>764918.3999999999</v>
      </c>
      <c r="K60" s="134">
        <v>349495.9</v>
      </c>
      <c r="L60" s="134">
        <v>321081.2</v>
      </c>
      <c r="M60" s="134">
        <v>41805.100000000006</v>
      </c>
      <c r="N60" s="338">
        <f t="shared" si="3"/>
        <v>52536.19999999984</v>
      </c>
      <c r="P60" s="153">
        <v>2007</v>
      </c>
      <c r="Q60" s="151">
        <f>R60-(S60+T60+U60)</f>
        <v>734658.497</v>
      </c>
      <c r="R60" s="134">
        <v>759499.779</v>
      </c>
      <c r="S60" s="431">
        <v>4032.8940000000002</v>
      </c>
      <c r="T60" s="431">
        <v>17707.184</v>
      </c>
      <c r="U60" s="431">
        <v>3101.2040000000006</v>
      </c>
    </row>
    <row r="61" spans="2:21" ht="12.75">
      <c r="B61" s="336">
        <v>2008</v>
      </c>
      <c r="C61" s="134">
        <f t="shared" si="1"/>
        <v>748940.184</v>
      </c>
      <c r="D61" s="134">
        <v>429410.615</v>
      </c>
      <c r="E61" s="134">
        <v>353857.373</v>
      </c>
      <c r="F61" s="134">
        <v>-142094.58</v>
      </c>
      <c r="G61" s="134">
        <v>107766.77599999995</v>
      </c>
      <c r="H61" s="134"/>
      <c r="I61" s="336">
        <v>2008</v>
      </c>
      <c r="J61" s="134">
        <f t="shared" si="2"/>
        <v>933820.4700000001</v>
      </c>
      <c r="K61" s="134">
        <v>453725.80000000005</v>
      </c>
      <c r="L61" s="134">
        <v>338779.6</v>
      </c>
      <c r="M61" s="134">
        <v>36984.4</v>
      </c>
      <c r="N61" s="338">
        <f t="shared" si="3"/>
        <v>104330.67000000004</v>
      </c>
      <c r="P61" s="153">
        <v>2008</v>
      </c>
      <c r="Q61" s="151">
        <f>R61-(S61+T61+U61)</f>
        <v>722874.601</v>
      </c>
      <c r="R61" s="134">
        <v>748940.184</v>
      </c>
      <c r="S61" s="431">
        <v>3841.651</v>
      </c>
      <c r="T61" s="431">
        <v>18573.315</v>
      </c>
      <c r="U61" s="431">
        <v>3650.617</v>
      </c>
    </row>
    <row r="62" spans="2:21" ht="12.75">
      <c r="B62" s="336">
        <v>2009</v>
      </c>
      <c r="C62" s="134">
        <f t="shared" si="1"/>
        <v>867196.88839</v>
      </c>
      <c r="D62" s="134">
        <v>399593.4881000001</v>
      </c>
      <c r="E62" s="134">
        <v>301255.47199</v>
      </c>
      <c r="F62" s="134">
        <v>51008.634706</v>
      </c>
      <c r="G62" s="134">
        <v>115339.29359399993</v>
      </c>
      <c r="H62" s="134"/>
      <c r="I62" s="336">
        <v>2009</v>
      </c>
      <c r="J62" s="134">
        <f t="shared" si="2"/>
        <v>885062.2</v>
      </c>
      <c r="K62" s="134">
        <v>467357.5</v>
      </c>
      <c r="L62" s="134">
        <v>369710.9</v>
      </c>
      <c r="M62" s="134">
        <v>-54769.700000000004</v>
      </c>
      <c r="N62" s="338">
        <f t="shared" si="3"/>
        <v>102763.49999999988</v>
      </c>
      <c r="P62" s="153">
        <v>2009</v>
      </c>
      <c r="Q62" s="151">
        <f>R62-(S62+T62+U62)</f>
        <v>845052.52539</v>
      </c>
      <c r="R62" s="134">
        <v>867196.88839</v>
      </c>
      <c r="S62" s="431">
        <v>2978.12</v>
      </c>
      <c r="T62" s="431">
        <v>17925.960999999996</v>
      </c>
      <c r="U62" s="431">
        <v>1240.2820000000006</v>
      </c>
    </row>
    <row r="63" spans="2:21" ht="12.75">
      <c r="B63" s="336">
        <v>2010</v>
      </c>
      <c r="C63" s="134">
        <f t="shared" si="1"/>
        <v>949375.31799</v>
      </c>
      <c r="D63" s="134">
        <v>470515.00446</v>
      </c>
      <c r="E63" s="134">
        <v>376290.27531000006</v>
      </c>
      <c r="F63" s="134">
        <v>-2041.0614530000003</v>
      </c>
      <c r="G63" s="134">
        <v>104611.09967299982</v>
      </c>
      <c r="H63" s="134"/>
      <c r="I63" s="336">
        <v>2010</v>
      </c>
      <c r="J63" s="134">
        <f t="shared" si="2"/>
        <v>1001258.3</v>
      </c>
      <c r="K63" s="134">
        <v>495315.80000000005</v>
      </c>
      <c r="L63" s="134">
        <v>365052.4</v>
      </c>
      <c r="M63" s="134">
        <v>37986.7</v>
      </c>
      <c r="N63" s="338">
        <f t="shared" si="3"/>
        <v>102903.40000000002</v>
      </c>
      <c r="P63" s="153">
        <v>2010</v>
      </c>
      <c r="Q63" s="151">
        <f>R63-(S63+T63+U63)</f>
        <v>926740.32599</v>
      </c>
      <c r="R63" s="134">
        <v>949375.31799</v>
      </c>
      <c r="S63" s="431">
        <v>3378.5220000000004</v>
      </c>
      <c r="T63" s="431">
        <v>16590.509</v>
      </c>
      <c r="U63" s="431">
        <v>2665.9609999999993</v>
      </c>
    </row>
    <row r="64" spans="2:21" ht="12.75">
      <c r="B64" s="336">
        <v>2011</v>
      </c>
      <c r="C64" s="134">
        <f t="shared" si="1"/>
        <v>960038.58764</v>
      </c>
      <c r="D64" s="134">
        <v>539226.98154</v>
      </c>
      <c r="E64" s="134">
        <v>379430.45353</v>
      </c>
      <c r="F64" s="134">
        <v>-49168.948322000004</v>
      </c>
      <c r="G64" s="134">
        <v>90550.10089200013</v>
      </c>
      <c r="H64" s="134"/>
      <c r="I64" s="336">
        <v>2011</v>
      </c>
      <c r="J64" s="134">
        <f t="shared" si="2"/>
        <v>1114582.4</v>
      </c>
      <c r="K64" s="134">
        <v>526517.1000000001</v>
      </c>
      <c r="L64" s="134">
        <v>421581.30000000005</v>
      </c>
      <c r="M64" s="134">
        <v>51943.8</v>
      </c>
      <c r="N64" s="338">
        <f t="shared" si="3"/>
        <v>114540.19999999972</v>
      </c>
      <c r="P64" s="153">
        <v>2011</v>
      </c>
      <c r="Q64" s="151">
        <f>R64-(S64+T64+U64)</f>
        <v>940004.30264</v>
      </c>
      <c r="R64" s="134">
        <v>960038.58764</v>
      </c>
      <c r="S64" s="431">
        <v>3703.1799999999994</v>
      </c>
      <c r="T64" s="431">
        <v>13687.446000000002</v>
      </c>
      <c r="U64" s="431">
        <v>2643.6590000000006</v>
      </c>
    </row>
    <row r="65" spans="2:21" ht="12.75">
      <c r="B65" s="336">
        <v>2012</v>
      </c>
      <c r="C65" s="134">
        <f t="shared" si="1"/>
        <v>988936.675</v>
      </c>
      <c r="D65" s="134">
        <v>575445.863</v>
      </c>
      <c r="E65" s="134">
        <v>430761.796</v>
      </c>
      <c r="F65" s="134">
        <v>-98331.29</v>
      </c>
      <c r="G65" s="134">
        <v>81060.3060000001</v>
      </c>
      <c r="H65" s="134"/>
      <c r="I65" s="336">
        <v>2012</v>
      </c>
      <c r="J65" s="134">
        <f t="shared" si="2"/>
        <v>1107700.9000000001</v>
      </c>
      <c r="K65" s="134">
        <v>567349.3</v>
      </c>
      <c r="L65" s="134">
        <v>418001.7</v>
      </c>
      <c r="M65" s="134">
        <v>34438.5</v>
      </c>
      <c r="N65" s="338">
        <f t="shared" si="3"/>
        <v>87911.40000000014</v>
      </c>
      <c r="P65" s="153">
        <v>2012</v>
      </c>
      <c r="Q65" s="151">
        <f>R65-(S65+T65+U65)</f>
        <v>982509.6904290001</v>
      </c>
      <c r="R65" s="134">
        <v>988936.675</v>
      </c>
      <c r="S65" s="431">
        <v>4280.026999999999</v>
      </c>
      <c r="T65" s="431">
        <v>1969.0815710000004</v>
      </c>
      <c r="U65" s="431">
        <v>177.87599999999992</v>
      </c>
    </row>
    <row r="66" spans="2:21" ht="12.75">
      <c r="B66" s="336">
        <v>2013</v>
      </c>
      <c r="C66" s="134">
        <f t="shared" si="1"/>
        <v>1170802.062</v>
      </c>
      <c r="D66" s="134">
        <v>685805.745</v>
      </c>
      <c r="E66" s="134">
        <v>410995.373</v>
      </c>
      <c r="F66" s="134">
        <v>-10134.993</v>
      </c>
      <c r="G66" s="134">
        <v>84135.93699999992</v>
      </c>
      <c r="H66" s="134"/>
      <c r="I66" s="336">
        <v>2013</v>
      </c>
      <c r="J66" s="134">
        <f t="shared" si="2"/>
        <v>1218209</v>
      </c>
      <c r="K66" s="134">
        <v>622548.5</v>
      </c>
      <c r="L66" s="134">
        <v>468802.30000000005</v>
      </c>
      <c r="M66" s="134">
        <v>40204.899999999994</v>
      </c>
      <c r="N66" s="338">
        <f t="shared" si="3"/>
        <v>86653.30000000005</v>
      </c>
      <c r="P66" s="153">
        <v>2013</v>
      </c>
      <c r="Q66" s="151">
        <f>R66-(S66+T66+U66)</f>
        <v>1162468.999328</v>
      </c>
      <c r="R66" s="134">
        <v>1170802.062</v>
      </c>
      <c r="S66" s="431">
        <v>4655.261</v>
      </c>
      <c r="T66" s="431">
        <v>844.2106719999999</v>
      </c>
      <c r="U66" s="431">
        <v>2833.591</v>
      </c>
    </row>
    <row r="67" spans="2:21" ht="12.75">
      <c r="B67" s="336">
        <v>2014</v>
      </c>
      <c r="C67" s="134">
        <f t="shared" si="1"/>
        <v>1346596.023</v>
      </c>
      <c r="D67" s="134">
        <v>746810.389</v>
      </c>
      <c r="E67" s="134">
        <v>499348.623</v>
      </c>
      <c r="F67" s="134">
        <v>68961.317</v>
      </c>
      <c r="G67" s="134">
        <v>31475.6939999999</v>
      </c>
      <c r="H67" s="134"/>
      <c r="I67" s="336">
        <v>2014</v>
      </c>
      <c r="J67" s="134">
        <f t="shared" si="2"/>
        <v>1328268.1</v>
      </c>
      <c r="K67" s="134">
        <v>760051.5</v>
      </c>
      <c r="L67" s="134">
        <v>455441.79999999993</v>
      </c>
      <c r="M67" s="134">
        <v>100479.1</v>
      </c>
      <c r="N67" s="338">
        <f t="shared" si="3"/>
        <v>12295.700000000186</v>
      </c>
      <c r="P67" s="153">
        <v>2014</v>
      </c>
      <c r="Q67" s="151">
        <f>R67-(S67+T67+U67)</f>
        <v>1337143.792138</v>
      </c>
      <c r="R67" s="134">
        <v>1346596.023</v>
      </c>
      <c r="S67" s="431">
        <v>4685.8060000000005</v>
      </c>
      <c r="T67" s="431">
        <v>474.496862</v>
      </c>
      <c r="U67" s="431">
        <v>4291.928</v>
      </c>
    </row>
    <row r="68" spans="2:21" ht="12.75">
      <c r="B68" s="341">
        <v>2015</v>
      </c>
      <c r="C68" s="134">
        <f t="shared" si="1"/>
        <v>1793324.688</v>
      </c>
      <c r="D68" s="134">
        <v>948907.681</v>
      </c>
      <c r="E68" s="134">
        <v>538718.191</v>
      </c>
      <c r="F68" s="134">
        <v>257040.959</v>
      </c>
      <c r="G68" s="134">
        <v>48657.85700000008</v>
      </c>
      <c r="H68" s="134"/>
      <c r="I68" s="336">
        <v>2015</v>
      </c>
      <c r="J68" s="134">
        <f t="shared" si="2"/>
        <v>1490382.3696579717</v>
      </c>
      <c r="K68" s="134">
        <v>804797.874238065</v>
      </c>
      <c r="L68" s="134">
        <v>525548.8007160665</v>
      </c>
      <c r="M68" s="134">
        <v>119456.11465965431</v>
      </c>
      <c r="N68" s="338">
        <f t="shared" si="3"/>
        <v>40579.580044185976</v>
      </c>
      <c r="P68" s="153">
        <v>2015</v>
      </c>
      <c r="Q68" s="151">
        <f>R68-(S68+T68+U68)</f>
        <v>1784001.0911690001</v>
      </c>
      <c r="R68" s="134">
        <v>1793324.688</v>
      </c>
      <c r="S68" s="431">
        <v>5261.84</v>
      </c>
      <c r="T68" s="431">
        <v>479.84536299999996</v>
      </c>
      <c r="U68" s="431">
        <v>3581.911468</v>
      </c>
    </row>
    <row r="69" spans="2:22" ht="12.75">
      <c r="B69" s="341">
        <v>2016</v>
      </c>
      <c r="C69" s="134">
        <f t="shared" si="1"/>
        <v>2041759.2996780002</v>
      </c>
      <c r="D69" s="134">
        <v>1071556.075454</v>
      </c>
      <c r="E69" s="134">
        <v>585978.971272</v>
      </c>
      <c r="F69" s="134">
        <v>322514.807099</v>
      </c>
      <c r="G69" s="134">
        <f>+C69-SUM(D69:F69)</f>
        <v>61709.44585300004</v>
      </c>
      <c r="H69" s="134"/>
      <c r="I69" s="336">
        <v>2016</v>
      </c>
      <c r="J69" s="134">
        <f t="shared" si="2"/>
        <v>1815410.0973605157</v>
      </c>
      <c r="K69" s="134">
        <v>950516.7234251256</v>
      </c>
      <c r="L69" s="134">
        <v>555781.6347084286</v>
      </c>
      <c r="M69" s="134">
        <v>259506.79102986748</v>
      </c>
      <c r="N69" s="338">
        <f t="shared" si="3"/>
        <v>49604.948197094025</v>
      </c>
      <c r="P69" s="153">
        <v>2016</v>
      </c>
      <c r="Q69" s="151">
        <f>R69-(S69+T69+U69)</f>
        <v>2035041.0301160002</v>
      </c>
      <c r="R69" s="134">
        <v>2041759.2996780002</v>
      </c>
      <c r="S69" s="431">
        <v>6499.0150029999995</v>
      </c>
      <c r="T69" s="431">
        <v>219.254559</v>
      </c>
      <c r="U69" s="431">
        <v>0</v>
      </c>
      <c r="V69" s="151"/>
    </row>
    <row r="70" spans="2:14" ht="12.75">
      <c r="B70" s="432"/>
      <c r="C70" s="431"/>
      <c r="D70" s="431"/>
      <c r="E70" s="431"/>
      <c r="F70" s="431"/>
      <c r="G70" s="431"/>
      <c r="H70" s="431"/>
      <c r="I70" s="153"/>
      <c r="J70" s="431"/>
      <c r="K70" s="431"/>
      <c r="L70" s="431"/>
      <c r="M70" s="431"/>
      <c r="N70" s="151"/>
    </row>
    <row r="71" spans="2:14" ht="12.75">
      <c r="B71" s="431"/>
      <c r="C71" s="431"/>
      <c r="D71" s="431"/>
      <c r="E71" s="431"/>
      <c r="F71" s="431"/>
      <c r="G71" s="431"/>
      <c r="H71" s="431"/>
      <c r="I71" s="153"/>
      <c r="J71" s="431"/>
      <c r="K71" s="431"/>
      <c r="L71" s="431"/>
      <c r="M71" s="431"/>
      <c r="N71" s="151"/>
    </row>
    <row r="72" spans="7:14" ht="12.75">
      <c r="G72" s="431"/>
      <c r="H72" s="431"/>
      <c r="I72" s="153"/>
      <c r="J72" s="431"/>
      <c r="K72" s="431"/>
      <c r="L72" s="431"/>
      <c r="M72" s="431"/>
      <c r="N72" s="151"/>
    </row>
    <row r="74" spans="2:16" ht="12.75">
      <c r="B74" s="150" t="s">
        <v>128</v>
      </c>
      <c r="I74" s="150" t="s">
        <v>128</v>
      </c>
      <c r="P74" s="150" t="s">
        <v>128</v>
      </c>
    </row>
    <row r="75" spans="2:21" ht="40.5" customHeight="1">
      <c r="B75" s="150" t="s">
        <v>361</v>
      </c>
      <c r="I75" s="150" t="s">
        <v>361</v>
      </c>
      <c r="P75" s="433" t="s">
        <v>428</v>
      </c>
      <c r="Q75" s="433"/>
      <c r="R75" s="433"/>
      <c r="S75" s="433"/>
      <c r="T75" s="433"/>
      <c r="U75" s="433"/>
    </row>
    <row r="76" spans="2:16" ht="12.75">
      <c r="B76" s="150" t="s">
        <v>256</v>
      </c>
      <c r="I76" s="150" t="s">
        <v>256</v>
      </c>
      <c r="P76" s="150" t="s">
        <v>256</v>
      </c>
    </row>
  </sheetData>
  <sheetProtection/>
  <mergeCells count="14">
    <mergeCell ref="P3:U3"/>
    <mergeCell ref="P4:U4"/>
    <mergeCell ref="P40:U40"/>
    <mergeCell ref="P41:U41"/>
    <mergeCell ref="P75:U75"/>
    <mergeCell ref="P37:U37"/>
    <mergeCell ref="B3:G3"/>
    <mergeCell ref="I3:N3"/>
    <mergeCell ref="B4:G4"/>
    <mergeCell ref="I4:N4"/>
    <mergeCell ref="B41:G41"/>
    <mergeCell ref="I41:N41"/>
    <mergeCell ref="B40:G40"/>
    <mergeCell ref="I40:N40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51"/>
  <sheetViews>
    <sheetView showGridLines="0" zoomScalePageLayoutView="0" workbookViewId="0" topLeftCell="A3">
      <selection activeCell="B19" sqref="B19"/>
    </sheetView>
  </sheetViews>
  <sheetFormatPr defaultColWidth="11.421875" defaultRowHeight="15"/>
  <cols>
    <col min="1" max="2" width="11.421875" style="73" customWidth="1"/>
    <col min="3" max="3" width="17.421875" style="73" customWidth="1"/>
    <col min="4" max="5" width="11.421875" style="73" customWidth="1"/>
    <col min="6" max="6" width="17.421875" style="73" customWidth="1"/>
    <col min="7" max="16384" width="11.421875" style="73" customWidth="1"/>
  </cols>
  <sheetData>
    <row r="1" ht="15.75">
      <c r="A1" s="19" t="s">
        <v>59</v>
      </c>
    </row>
    <row r="3" spans="1:7" ht="15.75">
      <c r="A3" s="64"/>
      <c r="B3" s="64"/>
      <c r="C3" s="64"/>
      <c r="D3" s="64"/>
      <c r="G3" s="65"/>
    </row>
    <row r="4" spans="1:7" ht="26.25" customHeight="1">
      <c r="A4" s="64"/>
      <c r="B4" s="395" t="s">
        <v>57</v>
      </c>
      <c r="C4" s="395"/>
      <c r="D4" s="64"/>
      <c r="E4"/>
      <c r="F4"/>
      <c r="G4" s="65"/>
    </row>
    <row r="5" spans="1:7" ht="15.75">
      <c r="A5" s="64"/>
      <c r="B5" s="395" t="s">
        <v>362</v>
      </c>
      <c r="C5" s="395"/>
      <c r="D5" s="64"/>
      <c r="E5"/>
      <c r="F5"/>
      <c r="G5" s="65"/>
    </row>
    <row r="6" spans="1:7" ht="42.75">
      <c r="A6" s="64"/>
      <c r="B6" s="71" t="s">
        <v>0</v>
      </c>
      <c r="C6" s="74" t="s">
        <v>37</v>
      </c>
      <c r="D6" s="64"/>
      <c r="E6"/>
      <c r="F6"/>
      <c r="G6" s="65"/>
    </row>
    <row r="7" spans="1:7" ht="15.75">
      <c r="A7" s="64"/>
      <c r="B7" s="75">
        <v>2010</v>
      </c>
      <c r="C7" s="14">
        <v>0.8705243285161632</v>
      </c>
      <c r="D7" s="64"/>
      <c r="E7"/>
      <c r="F7"/>
      <c r="G7" s="65"/>
    </row>
    <row r="8" spans="1:7" ht="15.75">
      <c r="A8" s="64"/>
      <c r="B8" s="75">
        <v>2011</v>
      </c>
      <c r="C8" s="14">
        <v>1.004144338471029</v>
      </c>
      <c r="D8" s="64"/>
      <c r="E8"/>
      <c r="F8"/>
      <c r="G8" s="65"/>
    </row>
    <row r="9" spans="1:7" ht="15.75">
      <c r="A9" s="64"/>
      <c r="B9" s="75">
        <v>2012</v>
      </c>
      <c r="C9" s="14">
        <v>0.9309119389260687</v>
      </c>
      <c r="D9" s="64"/>
      <c r="E9"/>
      <c r="F9"/>
      <c r="G9" s="65"/>
    </row>
    <row r="10" spans="1:7" ht="15.75">
      <c r="A10" s="64"/>
      <c r="B10" s="75">
        <v>2013</v>
      </c>
      <c r="C10" s="14">
        <v>0.8518248663598137</v>
      </c>
      <c r="D10" s="64"/>
      <c r="E10"/>
      <c r="F10"/>
      <c r="G10" s="65"/>
    </row>
    <row r="11" spans="1:7" ht="15.75">
      <c r="A11" s="64"/>
      <c r="B11" s="75">
        <v>2014</v>
      </c>
      <c r="C11" s="14">
        <v>0.780147958756211</v>
      </c>
      <c r="D11" s="64"/>
      <c r="E11"/>
      <c r="F11"/>
      <c r="G11" s="65"/>
    </row>
    <row r="12" spans="1:7" ht="15.75">
      <c r="A12" s="64"/>
      <c r="B12" s="75">
        <v>2015</v>
      </c>
      <c r="C12" s="76">
        <v>0.5951041288333893</v>
      </c>
      <c r="D12" s="64"/>
      <c r="E12"/>
      <c r="F12"/>
      <c r="G12" s="65"/>
    </row>
    <row r="13" spans="1:7" ht="15.75">
      <c r="A13" s="64"/>
      <c r="B13" s="75">
        <v>2016</v>
      </c>
      <c r="C13" s="76">
        <v>0.5406180925685259</v>
      </c>
      <c r="D13" s="64"/>
      <c r="E13"/>
      <c r="F13"/>
      <c r="G13" s="65"/>
    </row>
    <row r="14" spans="1:7" ht="15.75">
      <c r="A14" s="64"/>
      <c r="B14" s="75"/>
      <c r="C14" s="76"/>
      <c r="D14" s="64"/>
      <c r="E14"/>
      <c r="F14"/>
      <c r="G14" s="65"/>
    </row>
    <row r="15" spans="1:6" ht="15.75">
      <c r="A15" s="64"/>
      <c r="B15" s="77"/>
      <c r="C15" s="77"/>
      <c r="D15" s="64"/>
      <c r="E15"/>
      <c r="F15"/>
    </row>
    <row r="16" spans="1:6" ht="15.75">
      <c r="A16" s="64"/>
      <c r="B16" s="78"/>
      <c r="C16" s="78"/>
      <c r="D16" s="64"/>
      <c r="E16"/>
      <c r="F16"/>
    </row>
    <row r="17" spans="1:4" ht="18" customHeight="1">
      <c r="A17" s="64"/>
      <c r="B17" s="78"/>
      <c r="C17" s="78"/>
      <c r="D17" s="64"/>
    </row>
    <row r="18" spans="1:4" ht="18" customHeight="1">
      <c r="A18" s="64"/>
      <c r="B18" s="72" t="s">
        <v>182</v>
      </c>
      <c r="C18" s="78"/>
      <c r="D18" s="64"/>
    </row>
    <row r="19" spans="1:4" ht="15.75">
      <c r="A19" s="64"/>
      <c r="B19" s="72" t="s">
        <v>351</v>
      </c>
      <c r="C19" s="78"/>
      <c r="D19" s="64"/>
    </row>
    <row r="20" ht="15.75">
      <c r="B20" s="72" t="s">
        <v>268</v>
      </c>
    </row>
    <row r="23" spans="4:9" ht="42.75" customHeight="1">
      <c r="D23" s="315"/>
      <c r="E23" s="315"/>
      <c r="F23" s="315"/>
      <c r="G23" s="315"/>
      <c r="H23" s="315"/>
      <c r="I23" s="214"/>
    </row>
    <row r="51" ht="15.75">
      <c r="F51" s="112"/>
    </row>
  </sheetData>
  <sheetProtection/>
  <mergeCells count="2">
    <mergeCell ref="B4:C4"/>
    <mergeCell ref="B5:C5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8"/>
  <sheetViews>
    <sheetView showGridLines="0" zoomScalePageLayoutView="0" workbookViewId="0" topLeftCell="A1">
      <selection activeCell="B21" sqref="B21"/>
    </sheetView>
  </sheetViews>
  <sheetFormatPr defaultColWidth="11.421875" defaultRowHeight="15"/>
  <cols>
    <col min="1" max="2" width="11.421875" style="73" customWidth="1"/>
    <col min="3" max="3" width="21.421875" style="73" customWidth="1"/>
    <col min="4" max="4" width="15.421875" style="73" customWidth="1"/>
    <col min="5" max="5" width="11.421875" style="73" customWidth="1"/>
    <col min="6" max="6" width="21.421875" style="73" customWidth="1"/>
    <col min="7" max="16384" width="11.421875" style="73" customWidth="1"/>
  </cols>
  <sheetData>
    <row r="1" ht="15.75">
      <c r="A1" s="19" t="s">
        <v>59</v>
      </c>
    </row>
    <row r="3" spans="1:7" ht="15" customHeight="1">
      <c r="A3" s="64"/>
      <c r="B3" s="395" t="s">
        <v>48</v>
      </c>
      <c r="C3" s="395"/>
      <c r="D3" s="64"/>
      <c r="E3"/>
      <c r="F3"/>
      <c r="G3" s="65"/>
    </row>
    <row r="4" spans="1:7" ht="44.25" customHeight="1">
      <c r="A4" s="64"/>
      <c r="B4" s="395" t="s">
        <v>312</v>
      </c>
      <c r="C4" s="395"/>
      <c r="D4" s="64"/>
      <c r="E4"/>
      <c r="F4"/>
      <c r="G4" s="65"/>
    </row>
    <row r="5" spans="1:7" ht="15.75" customHeight="1">
      <c r="A5" s="64"/>
      <c r="B5" s="395" t="s">
        <v>121</v>
      </c>
      <c r="C5" s="395"/>
      <c r="D5" s="64"/>
      <c r="E5"/>
      <c r="F5"/>
      <c r="G5" s="65"/>
    </row>
    <row r="6" spans="1:7" ht="28.5">
      <c r="A6" s="64"/>
      <c r="B6" s="71" t="s">
        <v>0</v>
      </c>
      <c r="C6" s="74" t="s">
        <v>58</v>
      </c>
      <c r="D6" s="64"/>
      <c r="E6"/>
      <c r="F6"/>
      <c r="G6" s="65"/>
    </row>
    <row r="7" spans="1:7" ht="15.75">
      <c r="A7" s="64"/>
      <c r="B7" s="75">
        <v>2010</v>
      </c>
      <c r="C7" s="212">
        <v>8.95</v>
      </c>
      <c r="D7" s="64"/>
      <c r="E7"/>
      <c r="F7"/>
      <c r="G7" s="65"/>
    </row>
    <row r="8" spans="1:7" ht="15.75">
      <c r="A8" s="64"/>
      <c r="B8" s="75">
        <v>2011</v>
      </c>
      <c r="C8" s="212">
        <v>8.8</v>
      </c>
      <c r="D8" s="64"/>
      <c r="E8"/>
      <c r="F8"/>
      <c r="G8" s="65"/>
    </row>
    <row r="9" spans="1:7" ht="15.75">
      <c r="A9" s="64"/>
      <c r="B9" s="75">
        <v>2012</v>
      </c>
      <c r="C9" s="212">
        <v>9.05</v>
      </c>
      <c r="D9" s="64"/>
      <c r="E9"/>
      <c r="F9"/>
      <c r="G9" s="65"/>
    </row>
    <row r="10" spans="1:7" ht="15.75">
      <c r="A10" s="64"/>
      <c r="B10" s="75">
        <v>2013</v>
      </c>
      <c r="C10" s="212">
        <v>8.95</v>
      </c>
      <c r="D10" s="64"/>
      <c r="E10"/>
      <c r="F10"/>
      <c r="G10" s="65"/>
    </row>
    <row r="11" spans="1:6" ht="15.75">
      <c r="A11" s="64"/>
      <c r="B11" s="75">
        <v>2014</v>
      </c>
      <c r="C11" s="212">
        <v>8.95</v>
      </c>
      <c r="D11" s="64"/>
      <c r="E11"/>
      <c r="F11"/>
    </row>
    <row r="12" spans="1:6" ht="15.75">
      <c r="A12" s="64"/>
      <c r="B12" s="75">
        <v>2015</v>
      </c>
      <c r="C12" s="212">
        <v>9.2</v>
      </c>
      <c r="D12" s="64"/>
      <c r="E12"/>
      <c r="F12"/>
    </row>
    <row r="13" spans="1:6" ht="18" customHeight="1">
      <c r="A13" s="279"/>
      <c r="B13" s="75" t="s">
        <v>387</v>
      </c>
      <c r="C13" s="221">
        <v>9.03</v>
      </c>
      <c r="E13"/>
      <c r="F13"/>
    </row>
    <row r="14" spans="1:3" ht="18" customHeight="1">
      <c r="A14" s="279"/>
      <c r="B14" s="75"/>
      <c r="C14" s="221"/>
    </row>
    <row r="15" spans="1:3" ht="18" customHeight="1">
      <c r="A15" s="279"/>
      <c r="B15" s="75"/>
      <c r="C15" s="221"/>
    </row>
    <row r="16" spans="1:4" ht="15.75">
      <c r="A16" s="64"/>
      <c r="B16" s="75"/>
      <c r="C16" s="199"/>
      <c r="D16" s="64"/>
    </row>
    <row r="17" spans="2:3" ht="15.75">
      <c r="B17" s="75"/>
      <c r="C17" s="199"/>
    </row>
    <row r="18" spans="2:3" ht="15.75">
      <c r="B18" s="78"/>
      <c r="C18" s="78"/>
    </row>
    <row r="19" spans="2:3" ht="15.75">
      <c r="B19" s="72" t="s">
        <v>182</v>
      </c>
      <c r="C19" s="78"/>
    </row>
    <row r="20" spans="2:6" ht="15" customHeight="1">
      <c r="B20" s="72" t="s">
        <v>388</v>
      </c>
      <c r="C20" s="72"/>
      <c r="E20" s="34"/>
      <c r="F20" s="40"/>
    </row>
    <row r="21" spans="2:6" ht="14.25">
      <c r="B21" s="63" t="s">
        <v>127</v>
      </c>
      <c r="E21" s="142"/>
      <c r="F21" s="40"/>
    </row>
    <row r="22" spans="5:6" ht="14.25">
      <c r="E22" s="34"/>
      <c r="F22" s="40"/>
    </row>
    <row r="48" ht="15.75">
      <c r="F48" s="112"/>
    </row>
  </sheetData>
  <sheetProtection/>
  <mergeCells count="3">
    <mergeCell ref="B3:C3"/>
    <mergeCell ref="B4:C4"/>
    <mergeCell ref="B5:C5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3"/>
  <sheetViews>
    <sheetView showGridLines="0" showRowColHeaders="0" zoomScalePageLayoutView="0" workbookViewId="0" topLeftCell="A1">
      <selection activeCell="B29" sqref="B29"/>
    </sheetView>
  </sheetViews>
  <sheetFormatPr defaultColWidth="11.421875" defaultRowHeight="15"/>
  <cols>
    <col min="1" max="2" width="11.421875" style="65" customWidth="1"/>
    <col min="3" max="6" width="12.00390625" style="65" customWidth="1"/>
    <col min="7" max="7" width="14.8515625" style="65" customWidth="1"/>
    <col min="8" max="8" width="11.421875" style="65" customWidth="1"/>
    <col min="9" max="11" width="12.00390625" style="65" customWidth="1"/>
    <col min="12" max="16384" width="11.421875" style="65" customWidth="1"/>
  </cols>
  <sheetData>
    <row r="1" spans="1:2" ht="15.75">
      <c r="A1" s="19" t="s">
        <v>59</v>
      </c>
      <c r="B1" s="73"/>
    </row>
    <row r="2" spans="1:2" ht="15.75">
      <c r="A2" s="73"/>
      <c r="B2" s="73"/>
    </row>
    <row r="3" spans="2:13" ht="15" customHeight="1">
      <c r="B3" s="395" t="s">
        <v>49</v>
      </c>
      <c r="C3" s="395"/>
      <c r="D3" s="395"/>
      <c r="E3" s="395"/>
      <c r="F3" s="395"/>
      <c r="H3"/>
      <c r="I3" s="395" t="s">
        <v>49</v>
      </c>
      <c r="J3" s="395"/>
      <c r="K3" s="395"/>
      <c r="L3" s="395"/>
      <c r="M3" s="395"/>
    </row>
    <row r="4" spans="2:13" ht="15" customHeight="1">
      <c r="B4" s="395" t="s">
        <v>121</v>
      </c>
      <c r="C4" s="395"/>
      <c r="D4" s="395"/>
      <c r="E4" s="395"/>
      <c r="F4" s="395"/>
      <c r="H4"/>
      <c r="I4" s="395" t="s">
        <v>386</v>
      </c>
      <c r="J4" s="395"/>
      <c r="K4" s="395"/>
      <c r="L4" s="395"/>
      <c r="M4" s="395"/>
    </row>
    <row r="5" spans="2:13" ht="15.75">
      <c r="B5" s="71" t="s">
        <v>0</v>
      </c>
      <c r="C5" s="71" t="s">
        <v>94</v>
      </c>
      <c r="D5" s="71" t="s">
        <v>95</v>
      </c>
      <c r="E5" s="71" t="s">
        <v>96</v>
      </c>
      <c r="F5" s="71" t="s">
        <v>17</v>
      </c>
      <c r="H5"/>
      <c r="I5" s="71" t="s">
        <v>0</v>
      </c>
      <c r="J5" s="71" t="s">
        <v>94</v>
      </c>
      <c r="K5" s="71" t="s">
        <v>95</v>
      </c>
      <c r="L5" s="71" t="s">
        <v>96</v>
      </c>
      <c r="M5" s="71" t="s">
        <v>17</v>
      </c>
    </row>
    <row r="6" spans="2:13" ht="15.75">
      <c r="B6" s="15">
        <v>2003</v>
      </c>
      <c r="C6" s="332">
        <v>53.666666666666664</v>
      </c>
      <c r="D6" s="332">
        <v>23</v>
      </c>
      <c r="E6" s="322">
        <v>22</v>
      </c>
      <c r="F6" s="322">
        <f>SUM(C6:E6)</f>
        <v>98.66666666666666</v>
      </c>
      <c r="G6" s="72"/>
      <c r="H6" s="118"/>
      <c r="I6" s="15"/>
      <c r="J6" s="16"/>
      <c r="K6" s="16"/>
      <c r="L6" s="17"/>
      <c r="M6" s="17"/>
    </row>
    <row r="7" spans="2:13" ht="15.75">
      <c r="B7" s="15">
        <v>2004</v>
      </c>
      <c r="C7" s="332">
        <v>63.666666666666664</v>
      </c>
      <c r="D7" s="332">
        <v>20.833333333333332</v>
      </c>
      <c r="E7" s="322">
        <v>14.333333333333334</v>
      </c>
      <c r="F7" s="322">
        <f aca="true" t="shared" si="0" ref="F7:F17">SUM(C7:E7)</f>
        <v>98.83333333333333</v>
      </c>
      <c r="G7" s="72"/>
      <c r="H7" s="118"/>
      <c r="I7" s="15"/>
      <c r="J7" s="16"/>
      <c r="K7" s="16"/>
      <c r="L7" s="17"/>
      <c r="M7" s="17"/>
    </row>
    <row r="8" spans="2:13" ht="15.75">
      <c r="B8" s="15">
        <v>2005</v>
      </c>
      <c r="C8" s="332">
        <v>74.5</v>
      </c>
      <c r="D8" s="332">
        <v>15</v>
      </c>
      <c r="E8" s="322">
        <v>10</v>
      </c>
      <c r="F8" s="322">
        <f t="shared" si="0"/>
        <v>99.5</v>
      </c>
      <c r="G8" s="72"/>
      <c r="H8" s="118"/>
      <c r="I8" s="90">
        <v>2005</v>
      </c>
      <c r="J8" s="283">
        <v>74.33333333333333</v>
      </c>
      <c r="K8" s="283">
        <v>15</v>
      </c>
      <c r="L8" s="283">
        <v>10</v>
      </c>
      <c r="M8" s="324">
        <f aca="true" t="shared" si="1" ref="M8:M17">SUM(J8:L8)</f>
        <v>99.33333333333333</v>
      </c>
    </row>
    <row r="9" spans="2:13" ht="15.75">
      <c r="B9" s="15">
        <v>2006</v>
      </c>
      <c r="C9" s="332">
        <v>80</v>
      </c>
      <c r="D9" s="332">
        <v>11.25</v>
      </c>
      <c r="E9" s="322">
        <v>8.5</v>
      </c>
      <c r="F9" s="322">
        <f t="shared" si="0"/>
        <v>99.75</v>
      </c>
      <c r="G9" s="72"/>
      <c r="H9" s="118"/>
      <c r="I9" s="90">
        <v>2006</v>
      </c>
      <c r="J9" s="283">
        <v>80.33333333333333</v>
      </c>
      <c r="K9" s="283">
        <v>12</v>
      </c>
      <c r="L9" s="283">
        <v>7.333333333333333</v>
      </c>
      <c r="M9" s="324">
        <f>SUM(J9:L9)</f>
        <v>99.66666666666666</v>
      </c>
    </row>
    <row r="10" spans="2:13" ht="15.75">
      <c r="B10" s="15">
        <v>2007</v>
      </c>
      <c r="C10" s="332">
        <v>83.75</v>
      </c>
      <c r="D10" s="332">
        <v>10.75</v>
      </c>
      <c r="E10" s="322">
        <v>5.5</v>
      </c>
      <c r="F10" s="322">
        <f t="shared" si="0"/>
        <v>100</v>
      </c>
      <c r="G10" s="72"/>
      <c r="H10" s="118"/>
      <c r="I10" s="90">
        <v>2007</v>
      </c>
      <c r="J10" s="283">
        <v>83</v>
      </c>
      <c r="K10" s="283">
        <v>10.666666666666666</v>
      </c>
      <c r="L10" s="283">
        <v>6.333333333333333</v>
      </c>
      <c r="M10" s="324">
        <f>SUM(J10:L10)</f>
        <v>100</v>
      </c>
    </row>
    <row r="11" spans="2:13" ht="15.75">
      <c r="B11" s="15">
        <v>2008</v>
      </c>
      <c r="C11" s="332">
        <v>84</v>
      </c>
      <c r="D11" s="332">
        <v>10.25</v>
      </c>
      <c r="E11" s="322">
        <v>5.75</v>
      </c>
      <c r="F11" s="322">
        <f t="shared" si="0"/>
        <v>100</v>
      </c>
      <c r="G11" s="72"/>
      <c r="H11" s="118"/>
      <c r="I11" s="90">
        <v>2008</v>
      </c>
      <c r="J11" s="283">
        <v>83.66666666666667</v>
      </c>
      <c r="K11" s="283">
        <v>10.333333333333334</v>
      </c>
      <c r="L11" s="283">
        <v>6</v>
      </c>
      <c r="M11" s="323">
        <f t="shared" si="1"/>
        <v>100</v>
      </c>
    </row>
    <row r="12" spans="2:13" ht="15.75">
      <c r="B12" s="15">
        <v>2009</v>
      </c>
      <c r="C12" s="332">
        <v>81.5</v>
      </c>
      <c r="D12" s="332">
        <v>12.25</v>
      </c>
      <c r="E12" s="322">
        <v>6.25</v>
      </c>
      <c r="F12" s="322">
        <f t="shared" si="0"/>
        <v>100</v>
      </c>
      <c r="G12" s="72"/>
      <c r="H12" s="118"/>
      <c r="I12" s="90">
        <v>2009</v>
      </c>
      <c r="J12" s="283">
        <v>80.66666666666667</v>
      </c>
      <c r="K12" s="283">
        <v>13.333333333333334</v>
      </c>
      <c r="L12" s="283">
        <v>6</v>
      </c>
      <c r="M12" s="323">
        <f t="shared" si="1"/>
        <v>100</v>
      </c>
    </row>
    <row r="13" spans="2:13" ht="15.75">
      <c r="B13" s="15">
        <v>2010</v>
      </c>
      <c r="C13" s="332">
        <v>77.25</v>
      </c>
      <c r="D13" s="332">
        <v>13.25</v>
      </c>
      <c r="E13" s="322">
        <v>9</v>
      </c>
      <c r="F13" s="322">
        <f t="shared" si="0"/>
        <v>99.5</v>
      </c>
      <c r="G13" s="72"/>
      <c r="H13" s="118"/>
      <c r="I13" s="15">
        <v>2010</v>
      </c>
      <c r="J13" s="283">
        <v>77.33333333333333</v>
      </c>
      <c r="K13" s="283">
        <v>13.666666666666666</v>
      </c>
      <c r="L13" s="283">
        <v>8.666666666666666</v>
      </c>
      <c r="M13" s="322">
        <f t="shared" si="1"/>
        <v>99.66666666666667</v>
      </c>
    </row>
    <row r="14" spans="2:13" ht="15.75">
      <c r="B14" s="15">
        <v>2011</v>
      </c>
      <c r="C14" s="332">
        <v>77</v>
      </c>
      <c r="D14" s="332">
        <v>13.25</v>
      </c>
      <c r="E14" s="322">
        <v>9.25</v>
      </c>
      <c r="F14" s="322">
        <f t="shared" si="0"/>
        <v>99.5</v>
      </c>
      <c r="G14" s="72"/>
      <c r="H14" s="118"/>
      <c r="I14" s="15">
        <v>2011</v>
      </c>
      <c r="J14" s="283">
        <v>76.66666666666667</v>
      </c>
      <c r="K14" s="283">
        <v>14</v>
      </c>
      <c r="L14" s="283">
        <v>8.666666666666666</v>
      </c>
      <c r="M14" s="322">
        <f t="shared" si="1"/>
        <v>99.33333333333334</v>
      </c>
    </row>
    <row r="15" spans="2:13" ht="15.75">
      <c r="B15" s="15">
        <v>2012</v>
      </c>
      <c r="C15" s="332">
        <v>79</v>
      </c>
      <c r="D15" s="332">
        <v>11</v>
      </c>
      <c r="E15" s="322">
        <v>8</v>
      </c>
      <c r="F15" s="322">
        <f t="shared" si="0"/>
        <v>98</v>
      </c>
      <c r="G15" s="72"/>
      <c r="H15" s="118"/>
      <c r="I15" s="15">
        <v>2012</v>
      </c>
      <c r="J15" s="283">
        <v>79.66666666666667</v>
      </c>
      <c r="K15" s="283">
        <v>10.666666666666666</v>
      </c>
      <c r="L15" s="283">
        <v>8.333333333333334</v>
      </c>
      <c r="M15" s="322">
        <f t="shared" si="1"/>
        <v>98.66666666666667</v>
      </c>
    </row>
    <row r="16" spans="2:13" ht="15.75">
      <c r="B16" s="15">
        <v>2013</v>
      </c>
      <c r="C16" s="332">
        <v>81.25</v>
      </c>
      <c r="D16" s="332">
        <v>9.5</v>
      </c>
      <c r="E16" s="322">
        <v>8.5</v>
      </c>
      <c r="F16" s="322">
        <f t="shared" si="0"/>
        <v>99.25</v>
      </c>
      <c r="G16" s="72"/>
      <c r="H16" s="118"/>
      <c r="I16" s="15">
        <v>2013</v>
      </c>
      <c r="J16" s="283">
        <v>82.66666666666667</v>
      </c>
      <c r="K16" s="283">
        <v>8.666666666666666</v>
      </c>
      <c r="L16" s="283">
        <v>8.333333333333334</v>
      </c>
      <c r="M16" s="322">
        <f t="shared" si="1"/>
        <v>99.66666666666667</v>
      </c>
    </row>
    <row r="17" spans="2:13" ht="15.75">
      <c r="B17" s="15">
        <v>2014</v>
      </c>
      <c r="C17" s="332">
        <v>67.25</v>
      </c>
      <c r="D17" s="332">
        <v>14.5</v>
      </c>
      <c r="E17" s="322">
        <v>16.5</v>
      </c>
      <c r="F17" s="322">
        <f t="shared" si="0"/>
        <v>98.25</v>
      </c>
      <c r="G17" s="72"/>
      <c r="H17" s="118"/>
      <c r="I17" s="15">
        <v>2014</v>
      </c>
      <c r="J17" s="283">
        <v>65.33333333333333</v>
      </c>
      <c r="K17" s="283">
        <v>15</v>
      </c>
      <c r="L17" s="283">
        <v>18</v>
      </c>
      <c r="M17" s="322">
        <f t="shared" si="1"/>
        <v>98.33333333333333</v>
      </c>
    </row>
    <row r="18" spans="2:13" ht="15.75">
      <c r="B18" s="15">
        <v>2015</v>
      </c>
      <c r="C18" s="332">
        <v>75.75</v>
      </c>
      <c r="D18" s="332">
        <v>11.25</v>
      </c>
      <c r="E18" s="322">
        <v>12</v>
      </c>
      <c r="F18" s="322">
        <f>SUM(C18:E18)</f>
        <v>99</v>
      </c>
      <c r="G18" s="72"/>
      <c r="H18" s="118"/>
      <c r="I18" s="15">
        <v>2015</v>
      </c>
      <c r="J18" s="283">
        <v>75.66666666666667</v>
      </c>
      <c r="K18" s="283">
        <v>10.333333333333334</v>
      </c>
      <c r="L18" s="283">
        <v>13.333333333333334</v>
      </c>
      <c r="M18" s="322">
        <f>SUM(J18:L18)</f>
        <v>99.33333333333333</v>
      </c>
    </row>
    <row r="19" spans="2:13" ht="15.75">
      <c r="B19" s="15"/>
      <c r="C19" s="16"/>
      <c r="D19" s="16"/>
      <c r="E19" s="17"/>
      <c r="F19" s="17"/>
      <c r="G19" s="72"/>
      <c r="H19" s="118"/>
      <c r="I19" s="15">
        <v>2016</v>
      </c>
      <c r="J19" s="283">
        <v>76.33333333333333</v>
      </c>
      <c r="K19" s="283">
        <v>12</v>
      </c>
      <c r="L19" s="283">
        <v>10.666666666666666</v>
      </c>
      <c r="M19" s="322">
        <f>SUM(J19:L19)</f>
        <v>99</v>
      </c>
    </row>
    <row r="20" spans="2:12" ht="15.75">
      <c r="B20" s="15"/>
      <c r="C20" s="16"/>
      <c r="D20" s="16"/>
      <c r="E20" s="17"/>
      <c r="F20" s="17"/>
      <c r="G20" s="72"/>
      <c r="H20" s="282"/>
      <c r="I20" s="282"/>
      <c r="J20" s="282"/>
      <c r="K20" s="282"/>
      <c r="L20" s="282"/>
    </row>
    <row r="21" spans="2:13" ht="15.75">
      <c r="B21" s="15"/>
      <c r="C21" s="16"/>
      <c r="D21" s="16"/>
      <c r="E21" s="17"/>
      <c r="F21" s="17"/>
      <c r="G21" s="72"/>
      <c r="H21" s="282"/>
      <c r="I21" s="282"/>
      <c r="J21" s="333"/>
      <c r="K21" s="333"/>
      <c r="L21" s="333"/>
      <c r="M21" s="333"/>
    </row>
    <row r="22" spans="4:12" ht="15.75">
      <c r="D22" s="15"/>
      <c r="E22" s="18"/>
      <c r="F22" s="18"/>
      <c r="H22" s="282"/>
      <c r="I22" s="282"/>
      <c r="J22" s="282"/>
      <c r="K22" s="282"/>
      <c r="L22" s="282"/>
    </row>
    <row r="23" spans="8:12" ht="15.75">
      <c r="H23" s="282"/>
      <c r="I23" s="282"/>
      <c r="J23" s="282"/>
      <c r="K23" s="282"/>
      <c r="L23" s="282"/>
    </row>
    <row r="24" spans="2:12" ht="15.75">
      <c r="B24" s="63" t="s">
        <v>182</v>
      </c>
      <c r="H24" s="282"/>
      <c r="I24" s="63" t="s">
        <v>182</v>
      </c>
      <c r="J24" s="282"/>
      <c r="K24" s="282"/>
      <c r="L24" s="282"/>
    </row>
    <row r="25" spans="2:12" ht="15.75">
      <c r="B25" s="63" t="s">
        <v>269</v>
      </c>
      <c r="H25" s="282"/>
      <c r="I25" s="63" t="s">
        <v>269</v>
      </c>
      <c r="J25" s="282"/>
      <c r="K25" s="282"/>
      <c r="L25" s="282"/>
    </row>
    <row r="26" spans="2:12" ht="15.75">
      <c r="B26" s="63" t="s">
        <v>127</v>
      </c>
      <c r="H26" s="282"/>
      <c r="I26" s="63" t="s">
        <v>127</v>
      </c>
      <c r="J26" s="282"/>
      <c r="K26" s="282"/>
      <c r="L26" s="282"/>
    </row>
    <row r="27" spans="1:12" ht="14.25">
      <c r="A27" s="24"/>
      <c r="B27" s="31"/>
      <c r="H27" s="282"/>
      <c r="I27" s="282"/>
      <c r="J27" s="282"/>
      <c r="K27" s="282"/>
      <c r="L27" s="282"/>
    </row>
    <row r="28" spans="1:3" ht="14.25">
      <c r="A28" s="24"/>
      <c r="B28" s="31"/>
      <c r="C28" s="15"/>
    </row>
    <row r="53" ht="16.5">
      <c r="F53" s="109"/>
    </row>
  </sheetData>
  <sheetProtection/>
  <mergeCells count="4">
    <mergeCell ref="B3:F3"/>
    <mergeCell ref="B4:F4"/>
    <mergeCell ref="I3:M3"/>
    <mergeCell ref="I4:M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2" r:id="rId2"/>
  <ignoredErrors>
    <ignoredError sqref="F6:F18 M8:M9 M10:M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9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11.421875" style="97" customWidth="1"/>
    <col min="2" max="2" width="9.8515625" style="98" customWidth="1"/>
    <col min="3" max="4" width="18.421875" style="97" customWidth="1"/>
    <col min="5" max="5" width="5.421875" style="97" customWidth="1"/>
    <col min="6" max="6" width="11.421875" style="97" customWidth="1"/>
    <col min="7" max="8" width="16.8515625" style="97" customWidth="1"/>
    <col min="9" max="9" width="5.421875" style="97" customWidth="1"/>
    <col min="10" max="10" width="11.421875" style="97" customWidth="1"/>
    <col min="11" max="11" width="16.8515625" style="97" customWidth="1"/>
    <col min="12" max="12" width="15.00390625" style="97" customWidth="1"/>
    <col min="13" max="13" width="5.421875" style="97" customWidth="1"/>
    <col min="14" max="14" width="11.421875" style="97" customWidth="1"/>
    <col min="15" max="15" width="16.140625" style="97" customWidth="1"/>
    <col min="16" max="16" width="16.8515625" style="97" customWidth="1"/>
    <col min="17" max="16384" width="11.421875" style="97" customWidth="1"/>
  </cols>
  <sheetData>
    <row r="1" spans="1:2" ht="15.75">
      <c r="A1" s="19" t="s">
        <v>59</v>
      </c>
      <c r="B1" s="77"/>
    </row>
    <row r="2" spans="1:16" ht="15">
      <c r="A2" s="20"/>
      <c r="B2" s="77"/>
      <c r="J2" s="192"/>
      <c r="K2" s="192"/>
      <c r="L2" s="192"/>
      <c r="M2" s="192"/>
      <c r="N2" s="192"/>
      <c r="O2" s="192"/>
      <c r="P2" s="192"/>
    </row>
    <row r="3" spans="2:16" ht="15" customHeight="1">
      <c r="B3" s="363" t="s">
        <v>197</v>
      </c>
      <c r="C3" s="363"/>
      <c r="D3" s="363"/>
      <c r="E3" s="259"/>
      <c r="F3" s="363" t="s">
        <v>197</v>
      </c>
      <c r="G3" s="363"/>
      <c r="H3" s="363"/>
      <c r="J3" s="363" t="s">
        <v>197</v>
      </c>
      <c r="K3" s="363"/>
      <c r="L3" s="363"/>
      <c r="M3" s="192"/>
      <c r="N3" s="192"/>
      <c r="O3" s="192"/>
      <c r="P3" s="192"/>
    </row>
    <row r="4" spans="2:16" ht="13.5" customHeight="1">
      <c r="B4" s="363" t="s">
        <v>193</v>
      </c>
      <c r="C4" s="363" t="s">
        <v>362</v>
      </c>
      <c r="D4" s="363"/>
      <c r="E4" s="259"/>
      <c r="F4" s="363" t="s">
        <v>193</v>
      </c>
      <c r="G4" s="364" t="s">
        <v>363</v>
      </c>
      <c r="H4" s="364"/>
      <c r="J4" s="363" t="s">
        <v>193</v>
      </c>
      <c r="K4" s="364" t="s">
        <v>364</v>
      </c>
      <c r="L4" s="364"/>
      <c r="M4" s="192"/>
      <c r="N4" s="192"/>
      <c r="O4" s="192"/>
      <c r="P4" s="192"/>
    </row>
    <row r="5" spans="2:16" ht="15">
      <c r="B5" s="363"/>
      <c r="C5" s="342" t="s">
        <v>73</v>
      </c>
      <c r="D5" s="342" t="s">
        <v>75</v>
      </c>
      <c r="E5" s="259"/>
      <c r="F5" s="363"/>
      <c r="G5" s="342" t="s">
        <v>73</v>
      </c>
      <c r="H5" s="342" t="s">
        <v>292</v>
      </c>
      <c r="J5" s="363"/>
      <c r="K5" s="342" t="s">
        <v>73</v>
      </c>
      <c r="L5" s="342" t="s">
        <v>366</v>
      </c>
      <c r="M5" s="192"/>
      <c r="N5" s="192"/>
      <c r="O5" s="192"/>
      <c r="P5" s="192"/>
    </row>
    <row r="6" spans="2:16" ht="15">
      <c r="B6" s="342"/>
      <c r="C6" s="260" t="s">
        <v>87</v>
      </c>
      <c r="D6" s="260" t="s">
        <v>198</v>
      </c>
      <c r="E6" s="259"/>
      <c r="F6" s="342"/>
      <c r="G6" s="260" t="s">
        <v>87</v>
      </c>
      <c r="H6" s="260" t="s">
        <v>198</v>
      </c>
      <c r="J6" s="342"/>
      <c r="K6" s="260" t="s">
        <v>87</v>
      </c>
      <c r="L6" s="260" t="s">
        <v>198</v>
      </c>
      <c r="M6" s="192"/>
      <c r="N6" s="192"/>
      <c r="O6" s="192"/>
      <c r="P6" s="192"/>
    </row>
    <row r="7" spans="2:16" ht="15">
      <c r="B7" s="261">
        <v>2011</v>
      </c>
      <c r="C7" s="102">
        <v>173545</v>
      </c>
      <c r="D7" s="318">
        <v>1270.049097</v>
      </c>
      <c r="E7" s="259"/>
      <c r="F7" s="261">
        <v>2011</v>
      </c>
      <c r="G7" s="262">
        <v>173545</v>
      </c>
      <c r="H7" s="318">
        <v>2403.2628599999994</v>
      </c>
      <c r="J7" s="261">
        <v>2011</v>
      </c>
      <c r="K7" s="262">
        <v>332315</v>
      </c>
      <c r="L7" s="318">
        <v>2915.7110329999996</v>
      </c>
      <c r="M7" s="192"/>
      <c r="N7" s="192"/>
      <c r="O7" s="192"/>
      <c r="P7" s="192"/>
    </row>
    <row r="8" spans="2:16" ht="15">
      <c r="B8" s="261">
        <v>2012</v>
      </c>
      <c r="C8" s="102">
        <v>156191</v>
      </c>
      <c r="D8" s="318">
        <v>2334.119402</v>
      </c>
      <c r="E8" s="259"/>
      <c r="F8" s="261" t="s">
        <v>261</v>
      </c>
      <c r="G8" s="262">
        <v>488506</v>
      </c>
      <c r="H8" s="318">
        <v>5249.830435</v>
      </c>
      <c r="J8" s="261" t="s">
        <v>261</v>
      </c>
      <c r="K8" s="262">
        <v>545809</v>
      </c>
      <c r="L8" s="318">
        <v>5897.397015</v>
      </c>
      <c r="M8" s="192"/>
      <c r="N8" s="192"/>
      <c r="O8" s="192"/>
      <c r="P8" s="192"/>
    </row>
    <row r="9" spans="2:16" ht="15">
      <c r="B9" s="261">
        <v>2013</v>
      </c>
      <c r="C9" s="102">
        <v>179258</v>
      </c>
      <c r="D9" s="318">
        <v>2742.5249310000004</v>
      </c>
      <c r="E9" s="259"/>
      <c r="F9" s="261" t="s">
        <v>276</v>
      </c>
      <c r="G9" s="262">
        <v>725067</v>
      </c>
      <c r="H9" s="318">
        <v>8639.921945999999</v>
      </c>
      <c r="J9" s="261" t="s">
        <v>276</v>
      </c>
      <c r="K9" s="262">
        <v>918724</v>
      </c>
      <c r="L9" s="318">
        <v>9662.427140999998</v>
      </c>
      <c r="M9" s="192"/>
      <c r="N9" s="192"/>
      <c r="O9" s="192"/>
      <c r="P9" s="192"/>
    </row>
    <row r="10" spans="2:16" ht="15">
      <c r="B10" s="261">
        <v>2014</v>
      </c>
      <c r="C10" s="102">
        <v>2919152</v>
      </c>
      <c r="D10" s="318">
        <v>3774.386565</v>
      </c>
      <c r="E10" s="259"/>
      <c r="F10" s="261" t="s">
        <v>277</v>
      </c>
      <c r="G10" s="262">
        <v>3837876</v>
      </c>
      <c r="H10" s="318">
        <v>13436.813705999997</v>
      </c>
      <c r="J10" s="261" t="s">
        <v>277</v>
      </c>
      <c r="K10" s="262">
        <v>4271152</v>
      </c>
      <c r="L10" s="318">
        <v>14799.965025999996</v>
      </c>
      <c r="M10" s="192"/>
      <c r="N10" s="192"/>
      <c r="O10" s="192"/>
      <c r="P10" s="192"/>
    </row>
    <row r="11" spans="2:16" ht="15">
      <c r="B11" s="261">
        <v>2015</v>
      </c>
      <c r="C11" s="102">
        <v>887297</v>
      </c>
      <c r="D11" s="318">
        <v>4273.324898999999</v>
      </c>
      <c r="E11" s="259"/>
      <c r="F11" s="261" t="s">
        <v>278</v>
      </c>
      <c r="G11" s="262">
        <v>5158449</v>
      </c>
      <c r="H11" s="318">
        <v>19073.289924999994</v>
      </c>
      <c r="J11" s="261" t="s">
        <v>278</v>
      </c>
      <c r="K11" s="262">
        <v>5423082</v>
      </c>
      <c r="L11" s="318">
        <v>20582.087389999993</v>
      </c>
      <c r="M11" s="192"/>
      <c r="N11" s="192"/>
      <c r="O11" s="192"/>
      <c r="P11" s="192"/>
    </row>
    <row r="12" spans="2:16" ht="15">
      <c r="B12" s="261">
        <v>2016</v>
      </c>
      <c r="C12" s="102">
        <v>732761</v>
      </c>
      <c r="D12" s="318">
        <v>4546.859614</v>
      </c>
      <c r="E12" s="259"/>
      <c r="F12" s="261" t="s">
        <v>341</v>
      </c>
      <c r="G12" s="262">
        <v>6155843</v>
      </c>
      <c r="H12" s="318">
        <v>25128.947003999994</v>
      </c>
      <c r="J12" s="261"/>
      <c r="K12" s="262"/>
      <c r="L12" s="318"/>
      <c r="M12" s="192"/>
      <c r="N12" s="192"/>
      <c r="O12" s="192"/>
      <c r="P12" s="192"/>
    </row>
    <row r="13" spans="10:16" ht="15">
      <c r="J13" s="192"/>
      <c r="K13" s="192"/>
      <c r="L13" s="192"/>
      <c r="M13" s="192"/>
      <c r="N13" s="192"/>
      <c r="O13" s="192"/>
      <c r="P13" s="192"/>
    </row>
    <row r="14" spans="10:16" ht="15">
      <c r="J14" s="192"/>
      <c r="K14" s="192"/>
      <c r="L14" s="192"/>
      <c r="M14" s="192"/>
      <c r="N14" s="192"/>
      <c r="O14" s="192"/>
      <c r="P14" s="192"/>
    </row>
    <row r="15" spans="7:16" ht="15">
      <c r="G15" s="102"/>
      <c r="J15" s="192"/>
      <c r="K15" s="192"/>
      <c r="L15" s="192"/>
      <c r="M15" s="192"/>
      <c r="N15" s="192"/>
      <c r="O15" s="192"/>
      <c r="P15" s="192"/>
    </row>
    <row r="16" spans="7:16" ht="15">
      <c r="G16" s="102"/>
      <c r="J16" s="192"/>
      <c r="K16" s="192"/>
      <c r="L16" s="192"/>
      <c r="M16" s="192"/>
      <c r="N16" s="192"/>
      <c r="O16" s="192"/>
      <c r="P16" s="192"/>
    </row>
    <row r="17" spans="2:16" ht="15">
      <c r="B17" s="349" t="s">
        <v>182</v>
      </c>
      <c r="F17" s="349" t="s">
        <v>182</v>
      </c>
      <c r="G17" s="102"/>
      <c r="J17" s="349" t="s">
        <v>182</v>
      </c>
      <c r="K17" s="102"/>
      <c r="M17" s="192"/>
      <c r="N17" s="192"/>
      <c r="O17" s="192"/>
      <c r="P17" s="192"/>
    </row>
    <row r="18" spans="2:16" ht="29.25" customHeight="1">
      <c r="B18" s="97"/>
      <c r="F18" s="365" t="s">
        <v>291</v>
      </c>
      <c r="G18" s="365"/>
      <c r="H18" s="365"/>
      <c r="I18" s="348"/>
      <c r="J18" s="365" t="s">
        <v>365</v>
      </c>
      <c r="K18" s="365"/>
      <c r="L18" s="365"/>
      <c r="M18" s="192"/>
      <c r="N18" s="192"/>
      <c r="O18" s="192"/>
      <c r="P18" s="192"/>
    </row>
    <row r="19" spans="2:16" ht="15">
      <c r="B19" s="349" t="s">
        <v>127</v>
      </c>
      <c r="F19" s="349" t="s">
        <v>127</v>
      </c>
      <c r="J19" s="349" t="s">
        <v>127</v>
      </c>
      <c r="M19" s="192"/>
      <c r="N19" s="192"/>
      <c r="O19" s="192"/>
      <c r="P19" s="192"/>
    </row>
    <row r="20" spans="10:16" ht="15">
      <c r="J20" s="192"/>
      <c r="K20" s="192"/>
      <c r="L20" s="192"/>
      <c r="M20" s="192"/>
      <c r="N20" s="192"/>
      <c r="O20" s="192"/>
      <c r="P20" s="192"/>
    </row>
    <row r="21" spans="10:16" ht="15">
      <c r="J21" s="192"/>
      <c r="K21" s="192"/>
      <c r="L21" s="192"/>
      <c r="M21" s="192"/>
      <c r="N21" s="192"/>
      <c r="O21" s="192"/>
      <c r="P21" s="192"/>
    </row>
    <row r="22" spans="10:16" ht="15">
      <c r="J22" s="192"/>
      <c r="K22" s="192"/>
      <c r="L22" s="192"/>
      <c r="M22" s="192"/>
      <c r="N22" s="192"/>
      <c r="O22" s="192"/>
      <c r="P22" s="192"/>
    </row>
    <row r="23" spans="10:16" ht="15">
      <c r="J23" s="192"/>
      <c r="K23" s="192"/>
      <c r="L23" s="192"/>
      <c r="M23" s="192"/>
      <c r="N23" s="192"/>
      <c r="O23" s="192"/>
      <c r="P23" s="192"/>
    </row>
    <row r="24" spans="10:16" ht="15">
      <c r="J24" s="192"/>
      <c r="K24" s="192"/>
      <c r="L24" s="192"/>
      <c r="M24" s="192"/>
      <c r="N24" s="192"/>
      <c r="O24" s="192"/>
      <c r="P24" s="192"/>
    </row>
    <row r="25" spans="10:16" ht="15">
      <c r="J25" s="192"/>
      <c r="K25" s="192"/>
      <c r="L25" s="192"/>
      <c r="M25" s="192"/>
      <c r="N25" s="192"/>
      <c r="O25" s="192"/>
      <c r="P25" s="192"/>
    </row>
    <row r="26" spans="10:16" ht="15">
      <c r="J26" s="192"/>
      <c r="K26" s="192"/>
      <c r="L26" s="192"/>
      <c r="M26" s="192"/>
      <c r="N26" s="192"/>
      <c r="O26" s="192"/>
      <c r="P26" s="192"/>
    </row>
    <row r="27" spans="10:16" ht="15">
      <c r="J27" s="192"/>
      <c r="K27" s="192"/>
      <c r="L27" s="192"/>
      <c r="M27" s="192"/>
      <c r="N27" s="192"/>
      <c r="O27" s="192"/>
      <c r="P27" s="192"/>
    </row>
    <row r="28" spans="10:16" ht="15">
      <c r="J28" s="192"/>
      <c r="K28" s="192"/>
      <c r="L28" s="192"/>
      <c r="M28" s="192"/>
      <c r="N28" s="192"/>
      <c r="O28" s="192"/>
      <c r="P28" s="192"/>
    </row>
    <row r="29" spans="10:16" ht="15">
      <c r="J29" s="192"/>
      <c r="K29" s="192"/>
      <c r="L29" s="192"/>
      <c r="M29" s="192"/>
      <c r="N29" s="192"/>
      <c r="O29" s="192"/>
      <c r="P29" s="192"/>
    </row>
  </sheetData>
  <sheetProtection/>
  <mergeCells count="11">
    <mergeCell ref="C4:D4"/>
    <mergeCell ref="B3:D3"/>
    <mergeCell ref="B4:B5"/>
    <mergeCell ref="F3:H3"/>
    <mergeCell ref="J3:L3"/>
    <mergeCell ref="J4:J5"/>
    <mergeCell ref="K4:L4"/>
    <mergeCell ref="F18:H18"/>
    <mergeCell ref="J18:L18"/>
    <mergeCell ref="F4:F5"/>
    <mergeCell ref="G4:H4"/>
  </mergeCells>
  <hyperlinks>
    <hyperlink ref="A1" location="Índice!A1" display="Regreso al menú"/>
  </hyperlinks>
  <printOptions/>
  <pageMargins left="0.7480314960629921" right="0.2362204724409449" top="0.3937007874015748" bottom="0.5905511811023623" header="0" footer="0"/>
  <pageSetup fitToHeight="1" fitToWidth="1" horizontalDpi="600" verticalDpi="600" orientation="landscape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41"/>
  <sheetViews>
    <sheetView showGridLines="0" zoomScalePageLayoutView="0" workbookViewId="0" topLeftCell="A1">
      <selection activeCell="C12" sqref="C12"/>
    </sheetView>
  </sheetViews>
  <sheetFormatPr defaultColWidth="11.421875" defaultRowHeight="15"/>
  <cols>
    <col min="1" max="1" width="17.421875" style="115" customWidth="1"/>
    <col min="2" max="2" width="11.140625" style="115" customWidth="1"/>
    <col min="3" max="3" width="15.421875" style="115" bestFit="1" customWidth="1"/>
    <col min="4" max="4" width="12.8515625" style="115" bestFit="1" customWidth="1"/>
    <col min="5" max="5" width="17.28125" style="115" bestFit="1" customWidth="1"/>
    <col min="6" max="6" width="12.00390625" style="115" customWidth="1"/>
    <col min="7" max="7" width="12.00390625" style="115" bestFit="1" customWidth="1"/>
    <col min="8" max="8" width="7.8515625" style="115" customWidth="1"/>
    <col min="9" max="9" width="9.421875" style="115" customWidth="1"/>
    <col min="10" max="10" width="2.57421875" style="117" customWidth="1"/>
    <col min="11" max="12" width="20.00390625" style="115" customWidth="1"/>
    <col min="13" max="16384" width="11.421875" style="115" customWidth="1"/>
  </cols>
  <sheetData>
    <row r="1" spans="1:5" ht="15.75">
      <c r="A1" s="19" t="s">
        <v>59</v>
      </c>
      <c r="B1" s="73"/>
      <c r="C1" s="117"/>
      <c r="D1" s="117"/>
      <c r="E1" s="117"/>
    </row>
    <row r="2" spans="1:2" ht="15.75">
      <c r="A2" s="73"/>
      <c r="B2" s="73"/>
    </row>
    <row r="3" spans="2:12" ht="14.25">
      <c r="B3" s="55"/>
      <c r="C3" s="396" t="s">
        <v>280</v>
      </c>
      <c r="D3" s="396"/>
      <c r="E3" s="396"/>
      <c r="F3" s="396"/>
      <c r="G3" s="396"/>
      <c r="H3" s="396"/>
      <c r="I3" s="396"/>
      <c r="J3" s="114"/>
      <c r="K3" s="396" t="s">
        <v>331</v>
      </c>
      <c r="L3" s="396"/>
    </row>
    <row r="4" spans="2:12" ht="28.5">
      <c r="B4" s="55" t="s">
        <v>193</v>
      </c>
      <c r="C4" s="55" t="s">
        <v>50</v>
      </c>
      <c r="D4" s="55" t="s">
        <v>51</v>
      </c>
      <c r="E4" s="55" t="s">
        <v>52</v>
      </c>
      <c r="F4" s="55" t="s">
        <v>53</v>
      </c>
      <c r="G4" s="55" t="s">
        <v>54</v>
      </c>
      <c r="H4" s="55" t="s">
        <v>55</v>
      </c>
      <c r="I4" s="55" t="s">
        <v>17</v>
      </c>
      <c r="J4" s="114"/>
      <c r="K4" s="55" t="s">
        <v>195</v>
      </c>
      <c r="L4" s="55" t="s">
        <v>196</v>
      </c>
    </row>
    <row r="5" spans="2:12" ht="14.25">
      <c r="B5" s="116">
        <v>2010</v>
      </c>
      <c r="C5" s="163">
        <v>386</v>
      </c>
      <c r="D5" s="163">
        <v>252</v>
      </c>
      <c r="E5" s="163">
        <v>110</v>
      </c>
      <c r="F5" s="163">
        <v>0</v>
      </c>
      <c r="G5" s="163">
        <v>1143</v>
      </c>
      <c r="H5" s="163">
        <v>0</v>
      </c>
      <c r="I5" s="284">
        <f>SUM(C5:H5)</f>
        <v>1891</v>
      </c>
      <c r="J5" s="284"/>
      <c r="K5" s="285">
        <v>11</v>
      </c>
      <c r="L5" s="286">
        <f aca="true" t="shared" si="0" ref="L5:L10">((I5-K5)/I5)*100</f>
        <v>99.41829719725013</v>
      </c>
    </row>
    <row r="6" spans="2:12" ht="15.75" customHeight="1">
      <c r="B6" s="116">
        <v>2011</v>
      </c>
      <c r="C6" s="163">
        <v>610</v>
      </c>
      <c r="D6" s="163">
        <v>257</v>
      </c>
      <c r="E6" s="163">
        <v>107</v>
      </c>
      <c r="F6" s="163">
        <v>0</v>
      </c>
      <c r="G6" s="163">
        <v>1037</v>
      </c>
      <c r="H6" s="163">
        <v>144</v>
      </c>
      <c r="I6" s="284">
        <f aca="true" t="shared" si="1" ref="I6:I11">SUM(C6:H6)</f>
        <v>2155</v>
      </c>
      <c r="J6" s="284"/>
      <c r="K6" s="285">
        <v>11</v>
      </c>
      <c r="L6" s="286">
        <f t="shared" si="0"/>
        <v>99.48955916473318</v>
      </c>
    </row>
    <row r="7" spans="2:12" ht="14.25">
      <c r="B7" s="116">
        <v>2012</v>
      </c>
      <c r="C7" s="163">
        <v>517</v>
      </c>
      <c r="D7" s="163">
        <v>224</v>
      </c>
      <c r="E7" s="163">
        <v>72</v>
      </c>
      <c r="F7" s="163">
        <v>0</v>
      </c>
      <c r="G7" s="163">
        <v>1001</v>
      </c>
      <c r="H7" s="163">
        <v>113</v>
      </c>
      <c r="I7" s="284">
        <f t="shared" si="1"/>
        <v>1927</v>
      </c>
      <c r="J7" s="284"/>
      <c r="K7" s="285">
        <v>21</v>
      </c>
      <c r="L7" s="286">
        <f t="shared" si="0"/>
        <v>98.91022314478464</v>
      </c>
    </row>
    <row r="8" spans="2:12" ht="14.25">
      <c r="B8" s="116">
        <v>2013</v>
      </c>
      <c r="C8" s="163">
        <v>619</v>
      </c>
      <c r="D8" s="163">
        <v>171</v>
      </c>
      <c r="E8" s="163">
        <v>182</v>
      </c>
      <c r="F8" s="163">
        <v>0</v>
      </c>
      <c r="G8" s="163">
        <v>1178</v>
      </c>
      <c r="H8" s="163">
        <v>190</v>
      </c>
      <c r="I8" s="284">
        <f t="shared" si="1"/>
        <v>2340</v>
      </c>
      <c r="J8" s="284"/>
      <c r="K8" s="285">
        <v>30</v>
      </c>
      <c r="L8" s="286">
        <f t="shared" si="0"/>
        <v>98.71794871794873</v>
      </c>
    </row>
    <row r="9" spans="2:12" ht="14.25">
      <c r="B9" s="116">
        <v>2014</v>
      </c>
      <c r="C9" s="163">
        <v>519</v>
      </c>
      <c r="D9" s="163">
        <v>163</v>
      </c>
      <c r="E9" s="163">
        <v>139</v>
      </c>
      <c r="F9" s="163">
        <v>0</v>
      </c>
      <c r="G9" s="163">
        <v>1016</v>
      </c>
      <c r="H9" s="163">
        <v>200</v>
      </c>
      <c r="I9" s="284">
        <f t="shared" si="1"/>
        <v>2037</v>
      </c>
      <c r="J9" s="284"/>
      <c r="K9" s="285">
        <v>15</v>
      </c>
      <c r="L9" s="286">
        <f t="shared" si="0"/>
        <v>99.26362297496318</v>
      </c>
    </row>
    <row r="10" spans="2:12" ht="14.25">
      <c r="B10" s="116">
        <v>2015</v>
      </c>
      <c r="C10" s="163">
        <v>534</v>
      </c>
      <c r="D10" s="163">
        <v>153</v>
      </c>
      <c r="E10" s="163">
        <v>117</v>
      </c>
      <c r="F10" s="163">
        <v>0</v>
      </c>
      <c r="G10" s="163">
        <v>984</v>
      </c>
      <c r="H10" s="163">
        <v>100</v>
      </c>
      <c r="I10" s="284">
        <f t="shared" si="1"/>
        <v>1888</v>
      </c>
      <c r="J10" s="284"/>
      <c r="K10" s="285">
        <v>50</v>
      </c>
      <c r="L10" s="286">
        <f t="shared" si="0"/>
        <v>97.35169491525424</v>
      </c>
    </row>
    <row r="11" spans="1:12" ht="14.25">
      <c r="A11" s="280" t="s">
        <v>389</v>
      </c>
      <c r="B11" s="116" t="s">
        <v>387</v>
      </c>
      <c r="C11" s="328">
        <v>415</v>
      </c>
      <c r="D11" s="163">
        <v>104</v>
      </c>
      <c r="E11" s="163">
        <v>79</v>
      </c>
      <c r="F11" s="163">
        <v>119</v>
      </c>
      <c r="G11" s="163">
        <v>834</v>
      </c>
      <c r="H11" s="163">
        <v>145</v>
      </c>
      <c r="I11" s="284">
        <f t="shared" si="1"/>
        <v>1696</v>
      </c>
      <c r="J11" s="287"/>
      <c r="K11" s="285">
        <v>17</v>
      </c>
      <c r="L11" s="286">
        <f>((I11-K11)/I11)*100</f>
        <v>98.99764150943396</v>
      </c>
    </row>
    <row r="13" ht="12.75">
      <c r="I13" s="334"/>
    </row>
    <row r="17" ht="12.75">
      <c r="B17" s="63" t="s">
        <v>182</v>
      </c>
    </row>
    <row r="18" ht="12.75">
      <c r="B18" s="63" t="s">
        <v>390</v>
      </c>
    </row>
    <row r="19" ht="12.75">
      <c r="B19" s="54" t="s">
        <v>127</v>
      </c>
    </row>
    <row r="21" spans="2:12" ht="15">
      <c r="B21"/>
      <c r="C21"/>
      <c r="D21"/>
      <c r="E21"/>
      <c r="F21"/>
      <c r="G21"/>
      <c r="H21"/>
      <c r="I21"/>
      <c r="J21"/>
      <c r="K21"/>
      <c r="L21"/>
    </row>
    <row r="22" spans="2:12" ht="15">
      <c r="B22"/>
      <c r="C22"/>
      <c r="D22"/>
      <c r="E22"/>
      <c r="F22"/>
      <c r="G22"/>
      <c r="H22"/>
      <c r="I22"/>
      <c r="J22"/>
      <c r="K22"/>
      <c r="L22"/>
    </row>
    <row r="23" spans="2:12" ht="15">
      <c r="B23"/>
      <c r="C23"/>
      <c r="D23"/>
      <c r="E23"/>
      <c r="F23"/>
      <c r="G23"/>
      <c r="H23"/>
      <c r="I23"/>
      <c r="J23"/>
      <c r="K23"/>
      <c r="L23"/>
    </row>
    <row r="24" spans="2:12" ht="15">
      <c r="B24"/>
      <c r="C24"/>
      <c r="D24"/>
      <c r="E24"/>
      <c r="F24"/>
      <c r="G24"/>
      <c r="H24"/>
      <c r="I24"/>
      <c r="J24"/>
      <c r="K24"/>
      <c r="L24"/>
    </row>
    <row r="25" spans="2:12" ht="15">
      <c r="B25"/>
      <c r="C25"/>
      <c r="D25"/>
      <c r="E25"/>
      <c r="F25"/>
      <c r="G25"/>
      <c r="H25"/>
      <c r="I25"/>
      <c r="J25"/>
      <c r="K25"/>
      <c r="L25"/>
    </row>
    <row r="26" spans="2:12" ht="15">
      <c r="B26"/>
      <c r="C26"/>
      <c r="D26"/>
      <c r="E26"/>
      <c r="F26"/>
      <c r="G26"/>
      <c r="H26"/>
      <c r="I26"/>
      <c r="J26"/>
      <c r="K26"/>
      <c r="L26"/>
    </row>
    <row r="27" spans="2:12" ht="15">
      <c r="B27"/>
      <c r="C27"/>
      <c r="D27"/>
      <c r="E27"/>
      <c r="F27"/>
      <c r="G27"/>
      <c r="H27"/>
      <c r="I27"/>
      <c r="J27"/>
      <c r="K27"/>
      <c r="L27"/>
    </row>
    <row r="28" spans="2:12" ht="15">
      <c r="B28"/>
      <c r="C28"/>
      <c r="D28"/>
      <c r="E28"/>
      <c r="F28"/>
      <c r="G28"/>
      <c r="H28"/>
      <c r="I28"/>
      <c r="J28"/>
      <c r="K28"/>
      <c r="L28"/>
    </row>
    <row r="29" spans="2:12" ht="15">
      <c r="B29"/>
      <c r="C29"/>
      <c r="D29"/>
      <c r="E29"/>
      <c r="F29"/>
      <c r="G29"/>
      <c r="H29"/>
      <c r="I29"/>
      <c r="J29"/>
      <c r="K29"/>
      <c r="L29"/>
    </row>
    <row r="30" spans="2:12" ht="15">
      <c r="B30"/>
      <c r="C30"/>
      <c r="D30"/>
      <c r="E30"/>
      <c r="F30"/>
      <c r="G30"/>
      <c r="H30"/>
      <c r="I30"/>
      <c r="J30"/>
      <c r="K30"/>
      <c r="L30"/>
    </row>
    <row r="40" spans="2:4" ht="15">
      <c r="B40"/>
      <c r="C40"/>
      <c r="D40"/>
    </row>
    <row r="41" spans="2:4" ht="15">
      <c r="B41"/>
      <c r="C41"/>
      <c r="D41"/>
    </row>
  </sheetData>
  <sheetProtection/>
  <mergeCells count="2">
    <mergeCell ref="C3:I3"/>
    <mergeCell ref="K3:L3"/>
  </mergeCells>
  <hyperlinks>
    <hyperlink ref="A1" location="Índice!A1" display="Regreso al menú"/>
  </hyperlinks>
  <printOptions/>
  <pageMargins left="0.7480314960629921" right="0.4" top="0.984251968503937" bottom="0.984251968503937" header="0" footer="0"/>
  <pageSetup fitToHeight="1" fitToWidth="1" horizontalDpi="600" verticalDpi="600" orientation="portrait" scale="61" r:id="rId1"/>
  <ignoredErrors>
    <ignoredError sqref="L5:L11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1"/>
  <sheetViews>
    <sheetView showGridLines="0" zoomScalePageLayoutView="0" workbookViewId="0" topLeftCell="A11">
      <selection activeCell="B46" sqref="B46:G46"/>
    </sheetView>
  </sheetViews>
  <sheetFormatPr defaultColWidth="11.421875" defaultRowHeight="15"/>
  <cols>
    <col min="1" max="1" width="11.421875" style="289" customWidth="1"/>
    <col min="2" max="2" width="38.00390625" style="289" customWidth="1"/>
    <col min="3" max="3" width="19.421875" style="289" bestFit="1" customWidth="1"/>
    <col min="4" max="4" width="19.421875" style="289" customWidth="1"/>
    <col min="5" max="6" width="13.8515625" style="289" bestFit="1" customWidth="1"/>
    <col min="7" max="7" width="17.00390625" style="289" customWidth="1"/>
    <col min="8" max="16384" width="11.421875" style="289" customWidth="1"/>
  </cols>
  <sheetData>
    <row r="1" spans="1:2" ht="15.75">
      <c r="A1" s="19" t="s">
        <v>59</v>
      </c>
      <c r="B1" s="288"/>
    </row>
    <row r="2" spans="1:2" ht="12">
      <c r="A2" s="290"/>
      <c r="B2" s="288"/>
    </row>
    <row r="3" spans="1:7" ht="13.5">
      <c r="A3" s="290"/>
      <c r="B3" s="397" t="s">
        <v>119</v>
      </c>
      <c r="C3" s="397"/>
      <c r="D3" s="397"/>
      <c r="E3" s="397"/>
      <c r="F3" s="397"/>
      <c r="G3" s="397"/>
    </row>
    <row r="4" spans="1:7" ht="13.5">
      <c r="A4" s="290"/>
      <c r="B4" s="397" t="s">
        <v>315</v>
      </c>
      <c r="C4" s="397"/>
      <c r="D4" s="397"/>
      <c r="E4" s="397"/>
      <c r="F4" s="397"/>
      <c r="G4" s="397"/>
    </row>
    <row r="5" spans="2:7" s="291" customFormat="1" ht="13.5">
      <c r="B5" s="397" t="s">
        <v>150</v>
      </c>
      <c r="C5" s="397"/>
      <c r="D5" s="397"/>
      <c r="E5" s="397"/>
      <c r="F5" s="397"/>
      <c r="G5" s="397"/>
    </row>
    <row r="6" spans="2:7" s="291" customFormat="1" ht="13.5">
      <c r="B6" s="397" t="s">
        <v>393</v>
      </c>
      <c r="C6" s="397"/>
      <c r="D6" s="397"/>
      <c r="E6" s="397"/>
      <c r="F6" s="397"/>
      <c r="G6" s="397"/>
    </row>
    <row r="7" spans="2:7" s="291" customFormat="1" ht="13.5">
      <c r="B7" s="397" t="s">
        <v>90</v>
      </c>
      <c r="C7" s="397"/>
      <c r="D7" s="397"/>
      <c r="E7" s="397"/>
      <c r="F7" s="397"/>
      <c r="G7" s="397"/>
    </row>
    <row r="8" spans="2:7" s="291" customFormat="1" ht="13.5">
      <c r="B8" s="292" t="s">
        <v>8</v>
      </c>
      <c r="C8" s="292" t="s">
        <v>394</v>
      </c>
      <c r="D8" s="292" t="s">
        <v>151</v>
      </c>
      <c r="E8" s="347" t="s">
        <v>394</v>
      </c>
      <c r="F8" s="292" t="s">
        <v>151</v>
      </c>
      <c r="G8" s="292" t="s">
        <v>147</v>
      </c>
    </row>
    <row r="9" spans="2:7" s="291" customFormat="1" ht="13.5">
      <c r="B9" s="292"/>
      <c r="C9" s="292">
        <v>2015</v>
      </c>
      <c r="D9" s="292"/>
      <c r="E9" s="292">
        <v>2016</v>
      </c>
      <c r="F9" s="292"/>
      <c r="G9" s="292" t="s">
        <v>398</v>
      </c>
    </row>
    <row r="10" spans="2:10" s="291" customFormat="1" ht="13.5">
      <c r="B10" s="291" t="s">
        <v>152</v>
      </c>
      <c r="C10" s="405">
        <f>SUM(C11:C13)</f>
        <v>22698.600000000002</v>
      </c>
      <c r="D10" s="309">
        <f>(C10/$C$10)*100</f>
        <v>100</v>
      </c>
      <c r="E10" s="405">
        <f>SUM(E11:E13)</f>
        <v>27750.26</v>
      </c>
      <c r="F10" s="309">
        <v>100</v>
      </c>
      <c r="G10" s="309">
        <v>23.062001026803536</v>
      </c>
      <c r="H10" s="294"/>
      <c r="I10" s="294"/>
      <c r="J10" s="294"/>
    </row>
    <row r="11" spans="2:10" ht="12">
      <c r="B11" s="289" t="s">
        <v>185</v>
      </c>
      <c r="C11" s="406">
        <v>21944.2</v>
      </c>
      <c r="D11" s="310">
        <f>(C11/$C$10)*100</f>
        <v>96.67644700554219</v>
      </c>
      <c r="E11" s="406">
        <v>27382.53</v>
      </c>
      <c r="F11" s="310">
        <f>E11*F10/E10</f>
        <v>98.67485926257989</v>
      </c>
      <c r="G11" s="310">
        <v>25.606847774520247</v>
      </c>
      <c r="H11" s="296"/>
      <c r="I11" s="296"/>
      <c r="J11" s="296"/>
    </row>
    <row r="12" spans="2:10" ht="12">
      <c r="B12" s="289" t="s">
        <v>186</v>
      </c>
      <c r="C12" s="406">
        <v>754.4</v>
      </c>
      <c r="D12" s="310">
        <f>(C12/$C$10)*100</f>
        <v>3.3235529944578075</v>
      </c>
      <c r="E12" s="406">
        <v>367.73</v>
      </c>
      <c r="F12" s="310">
        <f>E12*F10/E10</f>
        <v>1.3251407374201178</v>
      </c>
      <c r="G12" s="310">
        <v>-40.84755906763288</v>
      </c>
      <c r="H12" s="296"/>
      <c r="I12" s="296"/>
      <c r="J12" s="296"/>
    </row>
    <row r="13" spans="2:10" ht="12">
      <c r="B13" s="289" t="s">
        <v>153</v>
      </c>
      <c r="C13" s="406">
        <v>0</v>
      </c>
      <c r="D13" s="310" t="s">
        <v>154</v>
      </c>
      <c r="E13" s="406">
        <v>0</v>
      </c>
      <c r="F13" s="295" t="s">
        <v>154</v>
      </c>
      <c r="G13" s="295" t="s">
        <v>154</v>
      </c>
      <c r="H13" s="296"/>
      <c r="I13" s="296"/>
      <c r="J13" s="296"/>
    </row>
    <row r="14" spans="2:10" s="291" customFormat="1" ht="13.5">
      <c r="B14" s="291" t="s">
        <v>155</v>
      </c>
      <c r="C14" s="407">
        <v>0.13</v>
      </c>
      <c r="D14" s="309" t="s">
        <v>156</v>
      </c>
      <c r="E14" s="407">
        <v>0.11</v>
      </c>
      <c r="F14" s="293" t="s">
        <v>156</v>
      </c>
      <c r="G14" s="309">
        <v>221.87499999999994</v>
      </c>
      <c r="H14" s="294"/>
      <c r="I14" s="294"/>
      <c r="J14" s="294"/>
    </row>
    <row r="15" spans="2:10" s="291" customFormat="1" ht="13.5">
      <c r="B15" s="297" t="s">
        <v>157</v>
      </c>
      <c r="C15" s="408">
        <f>C10-C14</f>
        <v>22698.47</v>
      </c>
      <c r="D15" s="339">
        <f>(C15/$C$15)*100</f>
        <v>100</v>
      </c>
      <c r="E15" s="408">
        <f>E10-E14</f>
        <v>27750.149999999998</v>
      </c>
      <c r="F15" s="339">
        <f>E15*F10/E10</f>
        <v>99.99960360731755</v>
      </c>
      <c r="G15" s="339">
        <v>23.06169850987725</v>
      </c>
      <c r="H15" s="294"/>
      <c r="I15" s="294"/>
      <c r="J15" s="294"/>
    </row>
    <row r="16" spans="3:10" ht="12">
      <c r="C16" s="296"/>
      <c r="D16" s="296"/>
      <c r="E16" s="296"/>
      <c r="F16" s="296"/>
      <c r="G16" s="296"/>
      <c r="H16" s="296"/>
      <c r="I16" s="296"/>
      <c r="J16" s="296"/>
    </row>
    <row r="17" spans="2:7" s="291" customFormat="1" ht="13.5">
      <c r="B17" s="397" t="s">
        <v>158</v>
      </c>
      <c r="C17" s="397"/>
      <c r="D17" s="397"/>
      <c r="E17" s="397"/>
      <c r="F17" s="298"/>
      <c r="G17" s="298"/>
    </row>
    <row r="18" spans="2:7" s="291" customFormat="1" ht="13.5">
      <c r="B18" s="397" t="s">
        <v>90</v>
      </c>
      <c r="C18" s="397"/>
      <c r="D18" s="397"/>
      <c r="E18" s="397"/>
      <c r="F18" s="298"/>
      <c r="G18" s="298"/>
    </row>
    <row r="19" spans="2:7" s="291" customFormat="1" ht="13.5">
      <c r="B19" s="292" t="s">
        <v>8</v>
      </c>
      <c r="C19" s="292" t="s">
        <v>391</v>
      </c>
      <c r="D19" s="292" t="s">
        <v>392</v>
      </c>
      <c r="E19" s="292" t="s">
        <v>147</v>
      </c>
      <c r="F19" s="298"/>
      <c r="G19" s="298"/>
    </row>
    <row r="20" spans="2:5" s="291" customFormat="1" ht="13.5">
      <c r="B20" s="291" t="s">
        <v>316</v>
      </c>
      <c r="C20" s="405">
        <v>18617.31</v>
      </c>
      <c r="D20" s="405">
        <v>22590.22</v>
      </c>
      <c r="E20" s="410">
        <f>((D20/C20)-1)*100</f>
        <v>21.3398713347954</v>
      </c>
    </row>
    <row r="21" spans="2:5" s="291" customFormat="1" ht="13.5">
      <c r="B21" s="291" t="s">
        <v>317</v>
      </c>
      <c r="C21" s="405">
        <f>SUM(C22:C23)</f>
        <v>8988.22</v>
      </c>
      <c r="D21" s="405">
        <f>SUM(D22:D23)</f>
        <v>11515.16</v>
      </c>
      <c r="E21" s="410">
        <f aca="true" t="shared" si="0" ref="E21:E27">((D21/C21)-1)*100</f>
        <v>28.113909094347946</v>
      </c>
    </row>
    <row r="22" spans="2:5" ht="12">
      <c r="B22" s="289" t="s">
        <v>161</v>
      </c>
      <c r="C22" s="406">
        <v>8542.92</v>
      </c>
      <c r="D22" s="406">
        <v>10779.35</v>
      </c>
      <c r="E22" s="411">
        <f t="shared" si="0"/>
        <v>26.178753868700632</v>
      </c>
    </row>
    <row r="23" spans="2:5" ht="12">
      <c r="B23" s="289" t="s">
        <v>162</v>
      </c>
      <c r="C23" s="406">
        <v>445.3</v>
      </c>
      <c r="D23" s="406">
        <v>735.81</v>
      </c>
      <c r="E23" s="411">
        <f t="shared" si="0"/>
        <v>65.23916460812933</v>
      </c>
    </row>
    <row r="24" spans="2:5" s="291" customFormat="1" ht="13.5">
      <c r="B24" s="291" t="s">
        <v>318</v>
      </c>
      <c r="C24" s="405">
        <f>SUM(C25:C27)</f>
        <v>5661.33</v>
      </c>
      <c r="D24" s="405">
        <f>SUM(D25:D27)</f>
        <v>6722.849999999999</v>
      </c>
      <c r="E24" s="410">
        <f t="shared" si="0"/>
        <v>18.750364313685996</v>
      </c>
    </row>
    <row r="25" spans="2:5" ht="12">
      <c r="B25" s="289" t="s">
        <v>164</v>
      </c>
      <c r="C25" s="406">
        <v>1373.66</v>
      </c>
      <c r="D25" s="406">
        <v>1590.96</v>
      </c>
      <c r="E25" s="411">
        <f t="shared" si="0"/>
        <v>15.81905274958868</v>
      </c>
    </row>
    <row r="26" spans="2:5" ht="12">
      <c r="B26" s="289" t="s">
        <v>165</v>
      </c>
      <c r="C26" s="406">
        <v>3863.84</v>
      </c>
      <c r="D26" s="406">
        <v>4614.65</v>
      </c>
      <c r="E26" s="411">
        <f t="shared" si="0"/>
        <v>19.431705246594056</v>
      </c>
    </row>
    <row r="27" spans="2:5" ht="12">
      <c r="B27" s="300" t="s">
        <v>166</v>
      </c>
      <c r="C27" s="409">
        <v>423.83</v>
      </c>
      <c r="D27" s="409">
        <v>517.24</v>
      </c>
      <c r="E27" s="411">
        <f t="shared" si="0"/>
        <v>22.039496968124016</v>
      </c>
    </row>
    <row r="28" spans="2:5" s="291" customFormat="1" ht="13.5">
      <c r="B28" s="297" t="s">
        <v>319</v>
      </c>
      <c r="C28" s="408">
        <f>C20+C21-C24</f>
        <v>21944.199999999997</v>
      </c>
      <c r="D28" s="408">
        <f>D20+D21-D24</f>
        <v>27382.530000000006</v>
      </c>
      <c r="E28" s="412">
        <f>((D28/C28)-1)*100</f>
        <v>24.782539349805454</v>
      </c>
    </row>
    <row r="29" spans="2:4" s="291" customFormat="1" ht="13.5">
      <c r="B29" s="289" t="s">
        <v>271</v>
      </c>
      <c r="C29" s="301"/>
      <c r="D29" s="301"/>
    </row>
    <row r="30" ht="12">
      <c r="B30" s="289" t="s">
        <v>272</v>
      </c>
    </row>
    <row r="31" ht="24">
      <c r="B31" s="302" t="s">
        <v>273</v>
      </c>
    </row>
    <row r="32" spans="2:3" ht="12">
      <c r="B32" s="289" t="s">
        <v>168</v>
      </c>
      <c r="C32" s="289" t="s">
        <v>169</v>
      </c>
    </row>
    <row r="33" ht="12">
      <c r="B33" s="289" t="s">
        <v>127</v>
      </c>
    </row>
    <row r="36" spans="2:7" ht="13.5">
      <c r="B36" s="397" t="s">
        <v>184</v>
      </c>
      <c r="C36" s="397"/>
      <c r="D36" s="397"/>
      <c r="E36" s="397"/>
      <c r="F36" s="397"/>
      <c r="G36" s="397"/>
    </row>
    <row r="37" spans="2:7" ht="13.5">
      <c r="B37" s="397" t="s">
        <v>301</v>
      </c>
      <c r="C37" s="397"/>
      <c r="D37" s="397"/>
      <c r="E37" s="397"/>
      <c r="F37" s="397"/>
      <c r="G37" s="397"/>
    </row>
    <row r="38" spans="2:7" ht="40.5">
      <c r="B38" s="292" t="s">
        <v>170</v>
      </c>
      <c r="C38" s="292" t="s">
        <v>171</v>
      </c>
      <c r="D38" s="292" t="s">
        <v>320</v>
      </c>
      <c r="E38" s="292" t="s">
        <v>392</v>
      </c>
      <c r="F38" s="292" t="s">
        <v>172</v>
      </c>
      <c r="G38" s="292" t="s">
        <v>293</v>
      </c>
    </row>
    <row r="39" spans="2:7" ht="12">
      <c r="B39" s="289" t="s">
        <v>164</v>
      </c>
      <c r="C39" s="413">
        <v>20666.61</v>
      </c>
      <c r="D39" s="413">
        <v>10237.83</v>
      </c>
      <c r="E39" s="413">
        <v>1590.96</v>
      </c>
      <c r="F39" s="413">
        <f>SUM(D39+E39)</f>
        <v>11828.79</v>
      </c>
      <c r="G39" s="413">
        <v>597.5</v>
      </c>
    </row>
    <row r="40" spans="2:7" ht="12">
      <c r="B40" s="289" t="s">
        <v>165</v>
      </c>
      <c r="C40" s="413">
        <v>76954.17</v>
      </c>
      <c r="D40" s="413">
        <v>43100.05</v>
      </c>
      <c r="E40" s="413">
        <v>4614.65</v>
      </c>
      <c r="F40" s="413">
        <f>SUM(D40+E40)</f>
        <v>47714.700000000004</v>
      </c>
      <c r="G40" s="413">
        <v>3932.69</v>
      </c>
    </row>
    <row r="41" spans="2:7" ht="12">
      <c r="B41" s="289" t="s">
        <v>166</v>
      </c>
      <c r="C41" s="413">
        <v>6980.08</v>
      </c>
      <c r="D41" s="413">
        <v>3942.51</v>
      </c>
      <c r="E41" s="413">
        <v>517.24</v>
      </c>
      <c r="F41" s="413">
        <f>SUM(D41+E41)</f>
        <v>4459.75</v>
      </c>
      <c r="G41" s="413">
        <v>633.31</v>
      </c>
    </row>
    <row r="42" spans="2:7" ht="13.5">
      <c r="B42" s="297" t="s">
        <v>17</v>
      </c>
      <c r="C42" s="408">
        <f>SUM(C39:C41)</f>
        <v>104600.86</v>
      </c>
      <c r="D42" s="408">
        <f>SUM(D39:D41)</f>
        <v>57280.39000000001</v>
      </c>
      <c r="E42" s="408">
        <f>SUM(E39:E41)</f>
        <v>6722.849999999999</v>
      </c>
      <c r="F42" s="408">
        <f>SUM(F39:F41)</f>
        <v>64003.240000000005</v>
      </c>
      <c r="G42" s="408">
        <f>SUM(G39:G41)</f>
        <v>5163.5</v>
      </c>
    </row>
    <row r="43" spans="4:7" ht="12">
      <c r="D43" s="296"/>
      <c r="E43" s="304"/>
      <c r="F43" s="304"/>
      <c r="G43" s="304"/>
    </row>
    <row r="45" spans="2:7" ht="13.5">
      <c r="B45" s="397" t="s">
        <v>173</v>
      </c>
      <c r="C45" s="397"/>
      <c r="D45" s="397"/>
      <c r="E45" s="397"/>
      <c r="F45" s="397"/>
      <c r="G45" s="397"/>
    </row>
    <row r="46" spans="2:7" ht="13.5">
      <c r="B46" s="398" t="s">
        <v>399</v>
      </c>
      <c r="C46" s="398"/>
      <c r="D46" s="398"/>
      <c r="E46" s="398"/>
      <c r="F46" s="398"/>
      <c r="G46" s="398"/>
    </row>
    <row r="48" ht="12">
      <c r="B48" s="289" t="s">
        <v>272</v>
      </c>
    </row>
    <row r="49" ht="12">
      <c r="B49" s="289" t="s">
        <v>174</v>
      </c>
    </row>
    <row r="50" spans="2:6" ht="14.25">
      <c r="B50" s="289" t="s">
        <v>127</v>
      </c>
      <c r="F50" s="172"/>
    </row>
    <row r="51" ht="12">
      <c r="D51" s="303"/>
    </row>
  </sheetData>
  <sheetProtection/>
  <mergeCells count="11">
    <mergeCell ref="B3:G3"/>
    <mergeCell ref="B4:G4"/>
    <mergeCell ref="B5:G5"/>
    <mergeCell ref="B6:G6"/>
    <mergeCell ref="B7:G7"/>
    <mergeCell ref="B18:E18"/>
    <mergeCell ref="B36:G36"/>
    <mergeCell ref="B37:G37"/>
    <mergeCell ref="B45:G45"/>
    <mergeCell ref="B46:G46"/>
    <mergeCell ref="B17:E17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1"/>
  <sheetViews>
    <sheetView showGridLines="0" zoomScalePageLayoutView="0" workbookViewId="0" topLeftCell="A15">
      <selection activeCell="D19" sqref="D19"/>
    </sheetView>
  </sheetViews>
  <sheetFormatPr defaultColWidth="11.421875" defaultRowHeight="15"/>
  <cols>
    <col min="1" max="1" width="11.421875" style="289" customWidth="1"/>
    <col min="2" max="2" width="32.7109375" style="289" bestFit="1" customWidth="1"/>
    <col min="3" max="4" width="15.8515625" style="289" customWidth="1"/>
    <col min="5" max="5" width="14.8515625" style="289" customWidth="1"/>
    <col min="6" max="6" width="15.8515625" style="289" bestFit="1" customWidth="1"/>
    <col min="7" max="7" width="15.8515625" style="289" customWidth="1"/>
    <col min="8" max="16384" width="11.421875" style="289" customWidth="1"/>
  </cols>
  <sheetData>
    <row r="1" spans="1:2" ht="15.75">
      <c r="A1" s="19" t="s">
        <v>59</v>
      </c>
      <c r="B1" s="288"/>
    </row>
    <row r="2" spans="1:2" ht="12">
      <c r="A2" s="290"/>
      <c r="B2" s="288"/>
    </row>
    <row r="3" spans="2:7" ht="13.5">
      <c r="B3" s="397" t="s">
        <v>119</v>
      </c>
      <c r="C3" s="397"/>
      <c r="D3" s="397"/>
      <c r="E3" s="397"/>
      <c r="F3" s="397"/>
      <c r="G3" s="397"/>
    </row>
    <row r="4" spans="2:7" ht="13.5">
      <c r="B4" s="397" t="s">
        <v>175</v>
      </c>
      <c r="C4" s="397"/>
      <c r="D4" s="397"/>
      <c r="E4" s="397"/>
      <c r="F4" s="397"/>
      <c r="G4" s="397"/>
    </row>
    <row r="5" spans="2:7" ht="13.5">
      <c r="B5" s="397" t="s">
        <v>150</v>
      </c>
      <c r="C5" s="397"/>
      <c r="D5" s="397"/>
      <c r="E5" s="397"/>
      <c r="F5" s="397"/>
      <c r="G5" s="397"/>
    </row>
    <row r="6" spans="2:7" ht="13.5">
      <c r="B6" s="397" t="s">
        <v>397</v>
      </c>
      <c r="C6" s="397"/>
      <c r="D6" s="397"/>
      <c r="E6" s="397"/>
      <c r="F6" s="397"/>
      <c r="G6" s="397"/>
    </row>
    <row r="7" spans="2:7" ht="13.5">
      <c r="B7" s="397" t="s">
        <v>90</v>
      </c>
      <c r="C7" s="397"/>
      <c r="D7" s="397"/>
      <c r="E7" s="397"/>
      <c r="F7" s="397"/>
      <c r="G7" s="397"/>
    </row>
    <row r="8" spans="2:7" ht="13.5">
      <c r="B8" s="292" t="s">
        <v>8</v>
      </c>
      <c r="C8" s="292" t="s">
        <v>394</v>
      </c>
      <c r="D8" s="292" t="s">
        <v>151</v>
      </c>
      <c r="E8" s="347" t="s">
        <v>394</v>
      </c>
      <c r="F8" s="292" t="s">
        <v>151</v>
      </c>
      <c r="G8" s="305" t="s">
        <v>147</v>
      </c>
    </row>
    <row r="9" spans="2:7" ht="13.5">
      <c r="B9" s="292"/>
      <c r="C9" s="306">
        <v>2015</v>
      </c>
      <c r="D9" s="306"/>
      <c r="E9" s="306">
        <v>2016</v>
      </c>
      <c r="F9" s="292"/>
      <c r="G9" s="305" t="s">
        <v>398</v>
      </c>
    </row>
    <row r="10" spans="2:7" ht="13.5">
      <c r="B10" s="291" t="s">
        <v>152</v>
      </c>
      <c r="C10" s="405">
        <f>SUM(C11:C13)</f>
        <v>1981.5</v>
      </c>
      <c r="D10" s="309">
        <v>100</v>
      </c>
      <c r="E10" s="405">
        <f>SUM(E11:E13)</f>
        <v>2125.01</v>
      </c>
      <c r="F10" s="309">
        <v>100</v>
      </c>
      <c r="G10" s="309">
        <f aca="true" t="shared" si="0" ref="G10:G15">((E10/C10)-1)*100</f>
        <v>7.242493060812527</v>
      </c>
    </row>
    <row r="11" spans="2:7" ht="12">
      <c r="B11" s="289" t="s">
        <v>185</v>
      </c>
      <c r="C11" s="417">
        <v>1976.45</v>
      </c>
      <c r="D11" s="414">
        <f>C11*D10/C10</f>
        <v>99.74514256876104</v>
      </c>
      <c r="E11" s="417">
        <v>2119.96</v>
      </c>
      <c r="F11" s="414">
        <f>E11*F10/E10</f>
        <v>99.7623540595103</v>
      </c>
      <c r="G11" s="310">
        <f t="shared" si="0"/>
        <v>7.260998254446105</v>
      </c>
    </row>
    <row r="12" spans="2:7" ht="12">
      <c r="B12" s="289" t="s">
        <v>186</v>
      </c>
      <c r="C12" s="417">
        <v>5.05</v>
      </c>
      <c r="D12" s="415" t="s">
        <v>156</v>
      </c>
      <c r="E12" s="417">
        <v>5.05</v>
      </c>
      <c r="F12" s="415" t="s">
        <v>156</v>
      </c>
      <c r="G12" s="310">
        <f t="shared" si="0"/>
        <v>0</v>
      </c>
    </row>
    <row r="13" spans="2:7" ht="12">
      <c r="B13" s="289" t="s">
        <v>153</v>
      </c>
      <c r="C13" s="417">
        <v>0</v>
      </c>
      <c r="D13" s="415" t="s">
        <v>154</v>
      </c>
      <c r="E13" s="417">
        <v>0</v>
      </c>
      <c r="F13" s="415" t="s">
        <v>154</v>
      </c>
      <c r="G13" s="295" t="s">
        <v>154</v>
      </c>
    </row>
    <row r="14" spans="2:7" ht="13.5">
      <c r="B14" s="291" t="s">
        <v>155</v>
      </c>
      <c r="C14" s="418">
        <v>0.67</v>
      </c>
      <c r="D14" s="416" t="s">
        <v>156</v>
      </c>
      <c r="E14" s="418">
        <v>0.79</v>
      </c>
      <c r="F14" s="415" t="s">
        <v>156</v>
      </c>
      <c r="G14" s="293">
        <f t="shared" si="0"/>
        <v>17.910447761194035</v>
      </c>
    </row>
    <row r="15" spans="2:7" ht="13.5">
      <c r="B15" s="291" t="s">
        <v>157</v>
      </c>
      <c r="C15" s="405">
        <f>C10-C14</f>
        <v>1980.83</v>
      </c>
      <c r="D15" s="309">
        <f>C15*D10/C10</f>
        <v>99.96618723189503</v>
      </c>
      <c r="E15" s="405">
        <f>E10-E14</f>
        <v>2124.2200000000003</v>
      </c>
      <c r="F15" s="309">
        <f>E15*F10/E10</f>
        <v>99.96282370435904</v>
      </c>
      <c r="G15" s="309">
        <f t="shared" si="0"/>
        <v>7.238884709944848</v>
      </c>
    </row>
    <row r="16" spans="3:7" ht="12">
      <c r="C16" s="296"/>
      <c r="D16" s="296"/>
      <c r="E16" s="296"/>
      <c r="F16" s="296"/>
      <c r="G16" s="296"/>
    </row>
    <row r="17" spans="2:7" ht="13.5">
      <c r="B17" s="397" t="s">
        <v>158</v>
      </c>
      <c r="C17" s="397"/>
      <c r="D17" s="397"/>
      <c r="E17" s="397"/>
      <c r="F17" s="298"/>
      <c r="G17" s="298"/>
    </row>
    <row r="18" spans="2:7" ht="13.5">
      <c r="B18" s="397" t="s">
        <v>90</v>
      </c>
      <c r="C18" s="397"/>
      <c r="D18" s="397"/>
      <c r="E18" s="397"/>
      <c r="F18" s="298"/>
      <c r="G18" s="298"/>
    </row>
    <row r="19" spans="2:7" ht="23.25" customHeight="1">
      <c r="B19" s="292" t="s">
        <v>8</v>
      </c>
      <c r="C19" s="292" t="s">
        <v>391</v>
      </c>
      <c r="D19" s="292" t="s">
        <v>395</v>
      </c>
      <c r="E19" s="292" t="s">
        <v>147</v>
      </c>
      <c r="F19" s="298"/>
      <c r="G19" s="298"/>
    </row>
    <row r="20" spans="2:7" ht="13.5">
      <c r="B20" s="291" t="s">
        <v>159</v>
      </c>
      <c r="C20" s="299">
        <v>1863.29</v>
      </c>
      <c r="D20" s="299">
        <v>2090.12</v>
      </c>
      <c r="E20" s="293">
        <v>12.1736283670282</v>
      </c>
      <c r="G20" s="291"/>
    </row>
    <row r="21" spans="2:7" ht="13.5">
      <c r="B21" s="291" t="s">
        <v>160</v>
      </c>
      <c r="C21" s="308">
        <f>SUM(C22:C23)</f>
        <v>1135.72</v>
      </c>
      <c r="D21" s="308">
        <v>863.0899999999999</v>
      </c>
      <c r="E21" s="416">
        <v>-24.005036452646788</v>
      </c>
      <c r="G21" s="291"/>
    </row>
    <row r="22" spans="2:5" ht="12">
      <c r="B22" s="289" t="s">
        <v>161</v>
      </c>
      <c r="C22" s="307">
        <v>1090.69</v>
      </c>
      <c r="D22" s="307">
        <v>801.55</v>
      </c>
      <c r="E22" s="415">
        <v>-26.509824056331322</v>
      </c>
    </row>
    <row r="23" spans="2:5" ht="12">
      <c r="B23" s="289" t="s">
        <v>162</v>
      </c>
      <c r="C23" s="307">
        <v>45.03</v>
      </c>
      <c r="D23" s="307">
        <v>61.54</v>
      </c>
      <c r="E23" s="415">
        <v>36.66444592493892</v>
      </c>
    </row>
    <row r="24" spans="2:7" ht="13.5">
      <c r="B24" s="291" t="s">
        <v>163</v>
      </c>
      <c r="C24" s="308">
        <f>SUM(C25:C27)</f>
        <v>1022.56</v>
      </c>
      <c r="D24" s="308">
        <v>833.25</v>
      </c>
      <c r="E24" s="416">
        <v>-18.51333907056798</v>
      </c>
      <c r="G24" s="291"/>
    </row>
    <row r="25" spans="2:5" ht="12">
      <c r="B25" s="289" t="s">
        <v>187</v>
      </c>
      <c r="C25" s="307">
        <v>463.57</v>
      </c>
      <c r="D25" s="307">
        <v>389.36</v>
      </c>
      <c r="E25" s="415">
        <v>-16.008369825484824</v>
      </c>
    </row>
    <row r="26" spans="2:5" ht="12">
      <c r="B26" s="289" t="s">
        <v>178</v>
      </c>
      <c r="C26" s="303">
        <v>30.24</v>
      </c>
      <c r="D26" s="303">
        <v>0.89</v>
      </c>
      <c r="E26" s="295">
        <v>-97.0568783068783</v>
      </c>
    </row>
    <row r="27" spans="2:5" ht="12">
      <c r="B27" s="289" t="s">
        <v>188</v>
      </c>
      <c r="C27" s="303">
        <v>528.75</v>
      </c>
      <c r="D27" s="303">
        <v>443</v>
      </c>
      <c r="E27" s="295">
        <v>-16.217494089834517</v>
      </c>
    </row>
    <row r="28" spans="2:7" ht="13.5">
      <c r="B28" s="291" t="s">
        <v>167</v>
      </c>
      <c r="C28" s="308">
        <f>C20+C21-C24</f>
        <v>1976.4500000000003</v>
      </c>
      <c r="D28" s="308">
        <v>2119.96</v>
      </c>
      <c r="E28" s="416">
        <v>7.260998254446083</v>
      </c>
      <c r="G28" s="291"/>
    </row>
    <row r="29" spans="2:7" ht="13.5">
      <c r="B29" s="289" t="s">
        <v>271</v>
      </c>
      <c r="C29" s="301"/>
      <c r="D29" s="301"/>
      <c r="E29" s="291"/>
      <c r="F29" s="291"/>
      <c r="G29" s="291"/>
    </row>
    <row r="30" ht="12">
      <c r="B30" s="289" t="s">
        <v>272</v>
      </c>
    </row>
    <row r="31" spans="2:3" ht="12">
      <c r="B31" s="399" t="s">
        <v>273</v>
      </c>
      <c r="C31" s="400"/>
    </row>
    <row r="32" spans="2:4" ht="12">
      <c r="B32" s="289" t="s">
        <v>168</v>
      </c>
      <c r="C32" s="289" t="s">
        <v>169</v>
      </c>
      <c r="D32" s="307"/>
    </row>
    <row r="33" ht="12">
      <c r="B33" s="289" t="s">
        <v>127</v>
      </c>
    </row>
    <row r="36" spans="2:7" ht="13.5">
      <c r="B36" s="397" t="s">
        <v>176</v>
      </c>
      <c r="C36" s="397"/>
      <c r="D36" s="397"/>
      <c r="E36" s="397"/>
      <c r="F36" s="397"/>
      <c r="G36" s="397"/>
    </row>
    <row r="37" spans="2:7" ht="13.5">
      <c r="B37" s="397" t="s">
        <v>301</v>
      </c>
      <c r="C37" s="397"/>
      <c r="D37" s="397"/>
      <c r="E37" s="397"/>
      <c r="F37" s="397"/>
      <c r="G37" s="397"/>
    </row>
    <row r="38" spans="2:7" ht="68.25" customHeight="1">
      <c r="B38" s="292" t="s">
        <v>170</v>
      </c>
      <c r="C38" s="292" t="s">
        <v>171</v>
      </c>
      <c r="D38" s="292" t="s">
        <v>320</v>
      </c>
      <c r="E38" s="292" t="s">
        <v>396</v>
      </c>
      <c r="F38" s="292" t="s">
        <v>172</v>
      </c>
      <c r="G38" s="292" t="s">
        <v>293</v>
      </c>
    </row>
    <row r="39" spans="2:7" ht="12">
      <c r="B39" s="289" t="s">
        <v>177</v>
      </c>
      <c r="C39" s="303">
        <v>5132.45</v>
      </c>
      <c r="D39" s="303">
        <v>4214.95</v>
      </c>
      <c r="E39" s="303">
        <v>389.36</v>
      </c>
      <c r="F39" s="303">
        <f>SUM(D39:E39)</f>
        <v>4604.3099999999995</v>
      </c>
      <c r="G39" s="303">
        <v>171.71</v>
      </c>
    </row>
    <row r="40" spans="2:7" ht="12">
      <c r="B40" s="289" t="s">
        <v>178</v>
      </c>
      <c r="C40" s="303">
        <v>3098.13</v>
      </c>
      <c r="D40" s="303">
        <v>3031.63</v>
      </c>
      <c r="E40" s="303">
        <v>0.89</v>
      </c>
      <c r="F40" s="303">
        <f>SUM(D40:E40)</f>
        <v>3032.52</v>
      </c>
      <c r="G40" s="303">
        <v>56.05</v>
      </c>
    </row>
    <row r="41" spans="2:7" ht="12">
      <c r="B41" s="289" t="s">
        <v>179</v>
      </c>
      <c r="C41" s="303">
        <v>7177.31</v>
      </c>
      <c r="D41" s="303">
        <v>6705.06</v>
      </c>
      <c r="E41" s="303">
        <v>443</v>
      </c>
      <c r="F41" s="303">
        <f>SUM(D41:E41)</f>
        <v>7148.06</v>
      </c>
      <c r="G41" s="303">
        <v>384.37</v>
      </c>
    </row>
    <row r="42" spans="2:7" ht="13.5">
      <c r="B42" s="291" t="s">
        <v>17</v>
      </c>
      <c r="C42" s="299">
        <f>SUM(C39:C41)</f>
        <v>15407.89</v>
      </c>
      <c r="D42" s="299">
        <f>SUM(D39:D41)</f>
        <v>13951.64</v>
      </c>
      <c r="E42" s="299">
        <f>SUM(E39:E41)</f>
        <v>833.25</v>
      </c>
      <c r="F42" s="299">
        <f>SUM(F39:F41)</f>
        <v>14784.89</v>
      </c>
      <c r="G42" s="299">
        <f>SUM(G39:G41)</f>
        <v>612.13</v>
      </c>
    </row>
    <row r="43" spans="4:7" ht="12">
      <c r="D43" s="296"/>
      <c r="E43" s="304"/>
      <c r="F43" s="304"/>
      <c r="G43" s="304"/>
    </row>
    <row r="45" spans="2:7" ht="13.5">
      <c r="B45" s="397" t="s">
        <v>173</v>
      </c>
      <c r="C45" s="397"/>
      <c r="D45" s="397"/>
      <c r="E45" s="397"/>
      <c r="F45" s="397"/>
      <c r="G45" s="397"/>
    </row>
    <row r="46" spans="2:7" ht="13.5">
      <c r="B46" s="401" t="s">
        <v>400</v>
      </c>
      <c r="C46" s="401"/>
      <c r="D46" s="401"/>
      <c r="E46" s="401"/>
      <c r="F46" s="401"/>
      <c r="G46" s="401"/>
    </row>
    <row r="49" spans="2:4" ht="12">
      <c r="B49" s="289" t="s">
        <v>272</v>
      </c>
      <c r="D49" s="307"/>
    </row>
    <row r="50" ht="12">
      <c r="B50" s="289" t="s">
        <v>174</v>
      </c>
    </row>
    <row r="51" spans="2:6" ht="14.25">
      <c r="B51" s="289" t="s">
        <v>127</v>
      </c>
      <c r="F51" s="172"/>
    </row>
  </sheetData>
  <sheetProtection/>
  <mergeCells count="12">
    <mergeCell ref="B17:E17"/>
    <mergeCell ref="B18:E18"/>
    <mergeCell ref="B31:C31"/>
    <mergeCell ref="B36:G36"/>
    <mergeCell ref="B37:G37"/>
    <mergeCell ref="B45:G45"/>
    <mergeCell ref="B46:G46"/>
    <mergeCell ref="B3:G3"/>
    <mergeCell ref="B4:G4"/>
    <mergeCell ref="B5:G5"/>
    <mergeCell ref="B6:G6"/>
    <mergeCell ref="B7:G7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C49"/>
  <sheetViews>
    <sheetView showGridLines="0" zoomScalePageLayoutView="0" workbookViewId="0" topLeftCell="A1">
      <selection activeCell="G21" sqref="G21"/>
    </sheetView>
  </sheetViews>
  <sheetFormatPr defaultColWidth="11.421875" defaultRowHeight="15"/>
  <cols>
    <col min="1" max="1" width="11.421875" style="24" customWidth="1"/>
    <col min="2" max="2" width="42.7109375" style="31" customWidth="1"/>
    <col min="3" max="3" width="7.7109375" style="31" customWidth="1"/>
    <col min="4" max="4" width="85.57421875" style="31" customWidth="1"/>
    <col min="5" max="5" width="14.140625" style="32" customWidth="1"/>
    <col min="6" max="7" width="10.57421875" style="33" customWidth="1"/>
    <col min="8" max="8" width="11.421875" style="34" customWidth="1"/>
    <col min="9" max="16384" width="11.421875" style="24" customWidth="1"/>
  </cols>
  <sheetData>
    <row r="1" spans="1:7" ht="15.75">
      <c r="A1" s="19" t="s">
        <v>59</v>
      </c>
      <c r="B1" s="22"/>
      <c r="C1" s="22"/>
      <c r="D1" s="22"/>
      <c r="E1" s="23"/>
      <c r="F1" s="24"/>
      <c r="G1" s="24"/>
    </row>
    <row r="2" spans="2:7" ht="12.75">
      <c r="B2" s="25"/>
      <c r="C2" s="25"/>
      <c r="D2" s="25"/>
      <c r="E2" s="25"/>
      <c r="F2" s="25"/>
      <c r="G2" s="25"/>
    </row>
    <row r="3" spans="2:7" ht="14.25">
      <c r="B3" s="402" t="s">
        <v>307</v>
      </c>
      <c r="C3" s="402"/>
      <c r="D3" s="402"/>
      <c r="E3" s="402"/>
      <c r="F3" s="402"/>
      <c r="G3" s="402"/>
    </row>
    <row r="4" spans="2:7" ht="14.25">
      <c r="B4" s="402" t="s">
        <v>401</v>
      </c>
      <c r="C4" s="402"/>
      <c r="D4" s="402"/>
      <c r="E4" s="402"/>
      <c r="F4" s="402"/>
      <c r="G4" s="402"/>
    </row>
    <row r="5" spans="1:7" ht="25.5" customHeight="1">
      <c r="A5" s="35"/>
      <c r="B5" s="36" t="s">
        <v>24</v>
      </c>
      <c r="C5" s="36" t="s">
        <v>62</v>
      </c>
      <c r="D5" s="36" t="s">
        <v>64</v>
      </c>
      <c r="E5" s="36" t="s">
        <v>25</v>
      </c>
      <c r="F5" s="36" t="s">
        <v>26</v>
      </c>
      <c r="G5" s="36" t="s">
        <v>270</v>
      </c>
    </row>
    <row r="6" spans="1:237" s="27" customFormat="1" ht="45.75" customHeight="1">
      <c r="A6" s="37"/>
      <c r="B6" s="215" t="s">
        <v>288</v>
      </c>
      <c r="C6" s="38" t="s">
        <v>63</v>
      </c>
      <c r="D6" s="38" t="s">
        <v>65</v>
      </c>
      <c r="E6" s="39" t="s">
        <v>88</v>
      </c>
      <c r="F6" s="40">
        <v>1.12</v>
      </c>
      <c r="G6" s="41">
        <v>112.4</v>
      </c>
      <c r="H6" s="42"/>
      <c r="I6" s="40"/>
      <c r="J6" s="41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</row>
    <row r="7" spans="1:10" s="26" customFormat="1" ht="43.5" customHeight="1">
      <c r="A7" s="43"/>
      <c r="B7" s="215" t="s">
        <v>305</v>
      </c>
      <c r="C7" s="38" t="s">
        <v>63</v>
      </c>
      <c r="D7" s="38" t="s">
        <v>66</v>
      </c>
      <c r="E7" s="39" t="s">
        <v>88</v>
      </c>
      <c r="F7" s="40">
        <v>1.1</v>
      </c>
      <c r="G7" s="41">
        <v>109.9</v>
      </c>
      <c r="H7" s="42"/>
      <c r="I7" s="40"/>
      <c r="J7" s="41"/>
    </row>
    <row r="8" spans="1:10" s="26" customFormat="1" ht="36.75" customHeight="1">
      <c r="A8" s="43"/>
      <c r="B8" s="215" t="s">
        <v>124</v>
      </c>
      <c r="C8" s="38" t="s">
        <v>63</v>
      </c>
      <c r="D8" s="38" t="s">
        <v>67</v>
      </c>
      <c r="E8" s="39" t="s">
        <v>88</v>
      </c>
      <c r="F8" s="40">
        <v>1.03</v>
      </c>
      <c r="G8" s="41">
        <v>102.8</v>
      </c>
      <c r="H8" s="42"/>
      <c r="I8" s="40"/>
      <c r="J8" s="41"/>
    </row>
    <row r="9" spans="1:10" s="26" customFormat="1" ht="31.5" customHeight="1">
      <c r="A9" s="43"/>
      <c r="B9" s="215" t="s">
        <v>125</v>
      </c>
      <c r="C9" s="38" t="s">
        <v>63</v>
      </c>
      <c r="D9" s="38" t="s">
        <v>68</v>
      </c>
      <c r="E9" s="39" t="s">
        <v>88</v>
      </c>
      <c r="F9" s="40">
        <v>1.61</v>
      </c>
      <c r="G9" s="41">
        <v>160.9</v>
      </c>
      <c r="H9" s="42"/>
      <c r="I9" s="40"/>
      <c r="J9" s="41"/>
    </row>
    <row r="10" spans="1:237" s="26" customFormat="1" ht="44.25" customHeight="1">
      <c r="A10" s="43"/>
      <c r="B10" s="215" t="s">
        <v>289</v>
      </c>
      <c r="C10" s="38" t="s">
        <v>63</v>
      </c>
      <c r="D10" s="38" t="s">
        <v>69</v>
      </c>
      <c r="E10" s="39" t="s">
        <v>89</v>
      </c>
      <c r="F10" s="40">
        <v>0.91</v>
      </c>
      <c r="G10" s="41">
        <v>110.4</v>
      </c>
      <c r="H10" s="42"/>
      <c r="I10" s="40"/>
      <c r="J10" s="41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</row>
    <row r="11" spans="1:10" s="28" customFormat="1" ht="43.5" customHeight="1">
      <c r="A11" s="23"/>
      <c r="B11" s="215" t="s">
        <v>28</v>
      </c>
      <c r="C11" s="38" t="s">
        <v>63</v>
      </c>
      <c r="D11" s="38" t="s">
        <v>70</v>
      </c>
      <c r="E11" s="39" t="s">
        <v>27</v>
      </c>
      <c r="F11" s="40">
        <v>0.98</v>
      </c>
      <c r="G11" s="41">
        <v>102.6</v>
      </c>
      <c r="H11" s="42"/>
      <c r="I11" s="40"/>
      <c r="J11" s="41"/>
    </row>
    <row r="12" spans="1:10" s="28" customFormat="1" ht="41.25" customHeight="1">
      <c r="A12" s="23"/>
      <c r="B12" s="215" t="s">
        <v>29</v>
      </c>
      <c r="C12" s="38" t="s">
        <v>63</v>
      </c>
      <c r="D12" s="38" t="s">
        <v>71</v>
      </c>
      <c r="E12" s="39" t="s">
        <v>27</v>
      </c>
      <c r="F12" s="40">
        <v>0.51</v>
      </c>
      <c r="G12" s="41">
        <v>196.9</v>
      </c>
      <c r="H12" s="42"/>
      <c r="I12" s="40"/>
      <c r="J12" s="41"/>
    </row>
    <row r="13" spans="1:10" s="29" customFormat="1" ht="13.5">
      <c r="A13" s="44"/>
      <c r="B13" s="218" t="s">
        <v>302</v>
      </c>
      <c r="C13" s="215"/>
      <c r="D13" s="215"/>
      <c r="E13" s="39"/>
      <c r="F13" s="329"/>
      <c r="G13" s="329"/>
      <c r="H13" s="45"/>
      <c r="I13" s="40"/>
      <c r="J13" s="41"/>
    </row>
    <row r="14" spans="1:10" ht="14.25">
      <c r="A14" s="23"/>
      <c r="B14" s="219" t="s">
        <v>303</v>
      </c>
      <c r="C14" s="30"/>
      <c r="D14" s="30"/>
      <c r="E14" s="34"/>
      <c r="F14" s="329"/>
      <c r="G14" s="329"/>
      <c r="H14" s="45"/>
      <c r="I14" s="40"/>
      <c r="J14" s="41"/>
    </row>
    <row r="15" spans="1:10" ht="12.75">
      <c r="A15" s="23"/>
      <c r="B15" s="330" t="s">
        <v>355</v>
      </c>
      <c r="C15" s="217"/>
      <c r="D15" s="217"/>
      <c r="E15" s="217"/>
      <c r="F15" s="329"/>
      <c r="G15" s="329"/>
      <c r="H15" s="45"/>
      <c r="I15" s="40"/>
      <c r="J15" s="41"/>
    </row>
    <row r="16" spans="1:10" ht="12.75">
      <c r="A16" s="23"/>
      <c r="B16" s="330" t="s">
        <v>356</v>
      </c>
      <c r="C16" s="217"/>
      <c r="D16" s="217"/>
      <c r="E16" s="217"/>
      <c r="F16" s="217"/>
      <c r="G16" s="217"/>
      <c r="H16" s="45"/>
      <c r="I16" s="40"/>
      <c r="J16" s="41"/>
    </row>
    <row r="17" spans="1:10" ht="12.75">
      <c r="A17" s="23"/>
      <c r="B17" s="330" t="s">
        <v>357</v>
      </c>
      <c r="C17" s="217"/>
      <c r="D17" s="217"/>
      <c r="E17" s="217"/>
      <c r="F17" s="217"/>
      <c r="G17" s="217"/>
      <c r="I17" s="40"/>
      <c r="J17" s="41"/>
    </row>
    <row r="18" spans="2:10" ht="12.75">
      <c r="B18" s="331" t="s">
        <v>304</v>
      </c>
      <c r="C18" s="32"/>
      <c r="D18" s="32"/>
      <c r="F18" s="329"/>
      <c r="G18" s="329"/>
      <c r="H18" s="142"/>
      <c r="I18" s="40"/>
      <c r="J18" s="41"/>
    </row>
    <row r="19" spans="2:10" ht="12.75">
      <c r="B19" s="32"/>
      <c r="C19" s="32"/>
      <c r="D19" s="32"/>
      <c r="F19" s="329"/>
      <c r="G19" s="329"/>
      <c r="I19" s="40"/>
      <c r="J19" s="41"/>
    </row>
    <row r="20" spans="2:10" ht="12.75" customHeight="1">
      <c r="B20" s="46"/>
      <c r="C20" s="46"/>
      <c r="D20" s="46"/>
      <c r="I20" s="40"/>
      <c r="J20" s="41"/>
    </row>
    <row r="21" spans="9:10" ht="37.5" customHeight="1">
      <c r="I21" s="40"/>
      <c r="J21" s="41"/>
    </row>
    <row r="22" spans="9:10" ht="37.5" customHeight="1">
      <c r="I22" s="40"/>
      <c r="J22" s="41"/>
    </row>
    <row r="23" spans="9:10" ht="37.5" customHeight="1">
      <c r="I23" s="40"/>
      <c r="J23" s="41"/>
    </row>
    <row r="24" spans="9:10" ht="37.5" customHeight="1">
      <c r="I24" s="40"/>
      <c r="J24" s="41"/>
    </row>
    <row r="25" spans="9:10" ht="37.5" customHeight="1">
      <c r="I25" s="40"/>
      <c r="J25" s="41"/>
    </row>
    <row r="26" spans="9:10" ht="37.5" customHeight="1">
      <c r="I26" s="188"/>
      <c r="J26" s="189"/>
    </row>
    <row r="27" spans="9:10" ht="37.5" customHeight="1">
      <c r="I27" s="187"/>
      <c r="J27" s="190"/>
    </row>
    <row r="28" spans="9:10" ht="37.5" customHeight="1">
      <c r="I28" s="40"/>
      <c r="J28" s="41"/>
    </row>
    <row r="29" spans="9:10" ht="37.5" customHeight="1">
      <c r="I29" s="40"/>
      <c r="J29" s="41"/>
    </row>
    <row r="30" spans="9:10" ht="37.5" customHeight="1">
      <c r="I30" s="40"/>
      <c r="J30" s="41"/>
    </row>
    <row r="31" ht="37.5" customHeight="1"/>
    <row r="32" ht="37.5" customHeight="1"/>
    <row r="33" ht="37.5" customHeight="1"/>
    <row r="34" ht="37.5" customHeight="1"/>
    <row r="35" ht="37.5" customHeight="1"/>
    <row r="36" ht="37.5" customHeight="1"/>
    <row r="37" ht="37.5" customHeight="1"/>
    <row r="38" ht="37.5" customHeight="1"/>
    <row r="39" ht="37.5" customHeight="1"/>
    <row r="40" ht="37.5" customHeight="1"/>
    <row r="41" ht="37.5" customHeight="1"/>
    <row r="42" ht="37.5" customHeight="1"/>
    <row r="43" ht="37.5" customHeight="1"/>
    <row r="44" ht="37.5" customHeight="1"/>
    <row r="45" ht="37.5" customHeight="1"/>
    <row r="46" ht="37.5" customHeight="1"/>
    <row r="47" ht="37.5" customHeight="1"/>
    <row r="48" ht="37.5" customHeight="1"/>
    <row r="49" ht="37.5" customHeight="1">
      <c r="F49" s="111"/>
    </row>
  </sheetData>
  <sheetProtection/>
  <mergeCells count="2">
    <mergeCell ref="B3:G3"/>
    <mergeCell ref="B4:G4"/>
  </mergeCells>
  <hyperlinks>
    <hyperlink ref="A1" location="Índice!A1" display="Regreso al menú"/>
  </hyperlink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IA82"/>
  <sheetViews>
    <sheetView showGridLines="0" zoomScalePageLayoutView="0" workbookViewId="0" topLeftCell="A4">
      <selection activeCell="G39" sqref="G39"/>
    </sheetView>
  </sheetViews>
  <sheetFormatPr defaultColWidth="11.421875" defaultRowHeight="15"/>
  <cols>
    <col min="1" max="1" width="4.421875" style="24" customWidth="1"/>
    <col min="2" max="2" width="110.00390625" style="31" customWidth="1"/>
    <col min="3" max="3" width="32.00390625" style="32" customWidth="1"/>
    <col min="4" max="5" width="14.140625" style="33" customWidth="1"/>
    <col min="6" max="6" width="15.140625" style="33" customWidth="1"/>
    <col min="7" max="16384" width="11.421875" style="24" customWidth="1"/>
  </cols>
  <sheetData>
    <row r="1" spans="1:6" ht="15.75">
      <c r="A1" s="19" t="s">
        <v>59</v>
      </c>
      <c r="B1" s="22"/>
      <c r="C1" s="23"/>
      <c r="D1" s="24"/>
      <c r="E1" s="24"/>
      <c r="F1" s="24"/>
    </row>
    <row r="2" spans="2:6" ht="12.75">
      <c r="B2" s="25"/>
      <c r="C2" s="25"/>
      <c r="D2" s="25"/>
      <c r="E2" s="25"/>
      <c r="F2" s="25"/>
    </row>
    <row r="3" spans="2:6" ht="14.25">
      <c r="B3" s="402" t="s">
        <v>306</v>
      </c>
      <c r="C3" s="402"/>
      <c r="D3" s="402"/>
      <c r="E3" s="402"/>
      <c r="F3" s="402"/>
    </row>
    <row r="4" spans="2:6" ht="14.25">
      <c r="B4" s="402" t="s">
        <v>401</v>
      </c>
      <c r="C4" s="402"/>
      <c r="D4" s="402"/>
      <c r="E4" s="402"/>
      <c r="F4" s="402"/>
    </row>
    <row r="5" spans="1:6" ht="25.5" customHeight="1">
      <c r="A5" s="35"/>
      <c r="B5" s="36" t="s">
        <v>24</v>
      </c>
      <c r="C5" s="36" t="s">
        <v>126</v>
      </c>
      <c r="D5" s="36" t="s">
        <v>30</v>
      </c>
      <c r="E5" s="36" t="s">
        <v>31</v>
      </c>
      <c r="F5" s="36" t="s">
        <v>123</v>
      </c>
    </row>
    <row r="6" spans="1:235" s="27" customFormat="1" ht="14.25">
      <c r="A6" s="37"/>
      <c r="B6" s="215" t="s">
        <v>32</v>
      </c>
      <c r="C6" s="39" t="s">
        <v>23</v>
      </c>
      <c r="D6" s="41">
        <v>60.73446327683616</v>
      </c>
      <c r="E6" s="41">
        <v>67.83625730994152</v>
      </c>
      <c r="F6" s="41">
        <v>111.69686985172982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</row>
    <row r="7" spans="1:6" s="26" customFormat="1" ht="12.75">
      <c r="A7" s="43"/>
      <c r="B7" s="215" t="s">
        <v>308</v>
      </c>
      <c r="C7" s="39" t="s">
        <v>23</v>
      </c>
      <c r="D7" s="41">
        <v>68.04217415015452</v>
      </c>
      <c r="E7" s="41">
        <v>68.71165644171779</v>
      </c>
      <c r="F7" s="41">
        <v>101.02941176470588</v>
      </c>
    </row>
    <row r="8" spans="1:9" s="26" customFormat="1" ht="15">
      <c r="A8" s="43"/>
      <c r="B8" s="215" t="s">
        <v>91</v>
      </c>
      <c r="C8" s="39" t="s">
        <v>23</v>
      </c>
      <c r="D8" s="41">
        <v>67</v>
      </c>
      <c r="E8" s="41">
        <v>71.53931339977852</v>
      </c>
      <c r="F8" s="41">
        <v>106.71641791044776</v>
      </c>
      <c r="I8" s="192"/>
    </row>
    <row r="9" spans="1:235" s="26" customFormat="1" ht="15.75" customHeight="1">
      <c r="A9" s="43"/>
      <c r="B9" s="215" t="s">
        <v>33</v>
      </c>
      <c r="C9" s="39" t="s">
        <v>16</v>
      </c>
      <c r="D9" s="41">
        <v>26086.02769942576</v>
      </c>
      <c r="E9" s="41">
        <v>42261.1603083</v>
      </c>
      <c r="F9" s="41">
        <v>162.0072069309208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</row>
    <row r="10" spans="1:6" s="28" customFormat="1" ht="14.25">
      <c r="A10" s="23"/>
      <c r="B10" s="215" t="s">
        <v>309</v>
      </c>
      <c r="C10" s="39" t="s">
        <v>16</v>
      </c>
      <c r="D10" s="41">
        <v>32216.4417</v>
      </c>
      <c r="E10" s="41">
        <v>30206.962</v>
      </c>
      <c r="F10" s="41">
        <v>93.76280403769508</v>
      </c>
    </row>
    <row r="11" spans="1:235" s="28" customFormat="1" ht="13.5" customHeight="1">
      <c r="A11" s="23"/>
      <c r="B11" s="215" t="s">
        <v>92</v>
      </c>
      <c r="C11" s="39" t="s">
        <v>16</v>
      </c>
      <c r="D11" s="41">
        <v>9000</v>
      </c>
      <c r="E11" s="41">
        <v>16619.004337100003</v>
      </c>
      <c r="F11" s="41">
        <v>184.65555555555557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</row>
    <row r="12" spans="1:6" s="29" customFormat="1" ht="13.5" customHeight="1">
      <c r="A12" s="44"/>
      <c r="B12" s="215" t="s">
        <v>402</v>
      </c>
      <c r="C12" s="39" t="s">
        <v>16</v>
      </c>
      <c r="D12" s="41">
        <v>382.5</v>
      </c>
      <c r="E12" s="41">
        <v>1812.2784143000001</v>
      </c>
      <c r="F12" s="41">
        <v>473.80392156862746</v>
      </c>
    </row>
    <row r="13" spans="1:6" s="29" customFormat="1" ht="12.75">
      <c r="A13" s="44"/>
      <c r="B13" s="215" t="s">
        <v>34</v>
      </c>
      <c r="C13" s="39" t="s">
        <v>16</v>
      </c>
      <c r="D13" s="41">
        <v>21803.825538032313</v>
      </c>
      <c r="E13" s="41">
        <v>21913.18745442</v>
      </c>
      <c r="F13" s="41">
        <v>100.50174740182904</v>
      </c>
    </row>
    <row r="14" spans="1:6" s="29" customFormat="1" ht="12.75">
      <c r="A14" s="44"/>
      <c r="B14" s="215" t="s">
        <v>35</v>
      </c>
      <c r="C14" s="39" t="s">
        <v>23</v>
      </c>
      <c r="D14" s="41">
        <v>30.7</v>
      </c>
      <c r="E14" s="40">
        <v>32.7</v>
      </c>
      <c r="F14" s="41">
        <v>93.88379204892965</v>
      </c>
    </row>
    <row r="15" spans="1:6" s="29" customFormat="1" ht="12.75">
      <c r="A15" s="44"/>
      <c r="B15" s="215" t="s">
        <v>403</v>
      </c>
      <c r="C15" s="39" t="s">
        <v>41</v>
      </c>
      <c r="D15" s="41">
        <v>9.160000000000002</v>
      </c>
      <c r="E15" s="41">
        <v>9.033333333333333</v>
      </c>
      <c r="F15" s="41">
        <v>98.58078602620085</v>
      </c>
    </row>
    <row r="16" spans="1:6" s="29" customFormat="1" ht="12.75" customHeight="1">
      <c r="A16" s="44"/>
      <c r="B16" s="215" t="s">
        <v>36</v>
      </c>
      <c r="C16" s="39" t="s">
        <v>37</v>
      </c>
      <c r="D16" s="40">
        <v>0.5917378159348795</v>
      </c>
      <c r="E16" s="40">
        <v>0.5406180925685259</v>
      </c>
      <c r="F16" s="41">
        <v>109.25925925925925</v>
      </c>
    </row>
    <row r="17" spans="1:6" s="29" customFormat="1" ht="12.75" customHeight="1">
      <c r="A17" s="44"/>
      <c r="B17" s="215" t="s">
        <v>38</v>
      </c>
      <c r="C17" s="39" t="s">
        <v>37</v>
      </c>
      <c r="D17" s="40">
        <v>0.40968630196293676</v>
      </c>
      <c r="E17" s="47">
        <v>0.36508053688494313</v>
      </c>
      <c r="F17" s="41">
        <v>112.32876712328768</v>
      </c>
    </row>
    <row r="18" spans="1:6" s="29" customFormat="1" ht="12.75" customHeight="1">
      <c r="A18" s="44"/>
      <c r="B18" s="215" t="s">
        <v>404</v>
      </c>
      <c r="C18" s="39" t="s">
        <v>16</v>
      </c>
      <c r="D18" s="41">
        <v>126.94435572876107</v>
      </c>
      <c r="E18" s="41">
        <v>129.90359827619048</v>
      </c>
      <c r="F18" s="41">
        <v>102.36406619385342</v>
      </c>
    </row>
    <row r="19" spans="1:6" s="29" customFormat="1" ht="12.75" customHeight="1">
      <c r="A19" s="44"/>
      <c r="B19" s="215" t="s">
        <v>405</v>
      </c>
      <c r="C19" s="39" t="s">
        <v>39</v>
      </c>
      <c r="D19" s="41">
        <v>1545.9645344142953</v>
      </c>
      <c r="E19" s="41">
        <v>1786.581873586161</v>
      </c>
      <c r="F19" s="41">
        <v>115.5627425614489</v>
      </c>
    </row>
    <row r="20" spans="1:6" s="29" customFormat="1" ht="12.75" customHeight="1">
      <c r="A20" s="44"/>
      <c r="B20" s="215" t="s">
        <v>406</v>
      </c>
      <c r="C20" s="39" t="s">
        <v>39</v>
      </c>
      <c r="D20" s="41">
        <v>8000</v>
      </c>
      <c r="E20" s="41">
        <v>8029.798903107861</v>
      </c>
      <c r="F20" s="41">
        <v>100.3725</v>
      </c>
    </row>
    <row r="21" spans="1:6" s="29" customFormat="1" ht="24">
      <c r="A21" s="44"/>
      <c r="B21" s="420" t="s">
        <v>407</v>
      </c>
      <c r="C21" s="421" t="s">
        <v>16</v>
      </c>
      <c r="D21" s="422">
        <v>5.168918918918919</v>
      </c>
      <c r="E21" s="422">
        <v>6.008411214953271</v>
      </c>
      <c r="F21" s="422">
        <v>115.38461538461539</v>
      </c>
    </row>
    <row r="22" spans="1:6" s="29" customFormat="1" ht="12.75">
      <c r="A22" s="44"/>
      <c r="B22" s="220" t="s">
        <v>358</v>
      </c>
      <c r="C22" s="421" t="s">
        <v>63</v>
      </c>
      <c r="D22" s="422">
        <v>1.02</v>
      </c>
      <c r="E22" s="422">
        <v>1.1279299491292454</v>
      </c>
      <c r="F22" s="422">
        <v>110.78431372549018</v>
      </c>
    </row>
    <row r="23" spans="1:6" s="29" customFormat="1" ht="12.75">
      <c r="A23" s="44"/>
      <c r="B23" s="220" t="s">
        <v>93</v>
      </c>
      <c r="C23" s="421" t="s">
        <v>40</v>
      </c>
      <c r="D23" s="41">
        <v>2625</v>
      </c>
      <c r="E23" s="41">
        <v>4246</v>
      </c>
      <c r="F23" s="41">
        <v>161.75238095238095</v>
      </c>
    </row>
    <row r="24" spans="1:6" ht="12.75" customHeight="1">
      <c r="A24" s="23"/>
      <c r="B24" s="220" t="s">
        <v>60</v>
      </c>
      <c r="C24" s="421" t="s">
        <v>61</v>
      </c>
      <c r="D24" s="422">
        <v>7.6</v>
      </c>
      <c r="E24" s="422">
        <v>7.37</v>
      </c>
      <c r="F24" s="422">
        <v>103.12075983717774</v>
      </c>
    </row>
    <row r="25" spans="1:6" ht="12.75" customHeight="1">
      <c r="A25" s="23"/>
      <c r="B25" s="220" t="s">
        <v>408</v>
      </c>
      <c r="C25" s="421" t="s">
        <v>41</v>
      </c>
      <c r="D25" s="422">
        <v>8.78</v>
      </c>
      <c r="E25" s="422">
        <v>8.266666666666667</v>
      </c>
      <c r="F25" s="422">
        <v>94.19134396355354</v>
      </c>
    </row>
    <row r="26" spans="1:6" ht="12.75">
      <c r="A26" s="23"/>
      <c r="B26" s="220" t="s">
        <v>409</v>
      </c>
      <c r="C26" s="421" t="s">
        <v>41</v>
      </c>
      <c r="D26" s="422">
        <v>8.39</v>
      </c>
      <c r="E26" s="422">
        <v>7.6000000000000005</v>
      </c>
      <c r="F26" s="422">
        <v>90.58402860548271</v>
      </c>
    </row>
    <row r="27" spans="2:6" ht="12.75">
      <c r="B27" s="220" t="s">
        <v>359</v>
      </c>
      <c r="C27" s="421" t="s">
        <v>63</v>
      </c>
      <c r="D27" s="423">
        <v>1.0897</v>
      </c>
      <c r="E27" s="423">
        <v>1.1171120722592245</v>
      </c>
      <c r="F27" s="422">
        <v>102.75229357798166</v>
      </c>
    </row>
    <row r="28" spans="2:6" ht="12.75">
      <c r="B28" s="220" t="s">
        <v>360</v>
      </c>
      <c r="C28" s="421" t="s">
        <v>23</v>
      </c>
      <c r="D28" s="422">
        <v>56.877848678213304</v>
      </c>
      <c r="E28" s="422">
        <v>51.760485651214125</v>
      </c>
      <c r="F28" s="422">
        <v>91.03690685413005</v>
      </c>
    </row>
    <row r="29" spans="2:6" ht="12.75">
      <c r="B29" s="220" t="s">
        <v>42</v>
      </c>
      <c r="C29" s="421" t="s">
        <v>23</v>
      </c>
      <c r="D29" s="422">
        <v>55.169602687700845</v>
      </c>
      <c r="E29" s="422">
        <v>49.56268221574344</v>
      </c>
      <c r="F29" s="422">
        <v>89.85507246376811</v>
      </c>
    </row>
    <row r="30" spans="2:6" ht="12.75">
      <c r="B30" s="220" t="s">
        <v>410</v>
      </c>
      <c r="C30" s="421" t="s">
        <v>16</v>
      </c>
      <c r="D30" s="422">
        <v>48.615551878163124</v>
      </c>
      <c r="E30" s="422">
        <v>55.32608738126654</v>
      </c>
      <c r="F30" s="422">
        <v>113.78600823045267</v>
      </c>
    </row>
    <row r="31" spans="2:6" ht="12.75">
      <c r="B31" s="220" t="s">
        <v>43</v>
      </c>
      <c r="C31" s="421" t="s">
        <v>23</v>
      </c>
      <c r="D31" s="422">
        <v>85.01208702659146</v>
      </c>
      <c r="E31" s="422">
        <v>83.87820425136103</v>
      </c>
      <c r="F31" s="422">
        <v>98.70588235294117</v>
      </c>
    </row>
    <row r="32" spans="2:6" ht="12.75">
      <c r="B32" s="220" t="s">
        <v>44</v>
      </c>
      <c r="C32" s="421" t="s">
        <v>45</v>
      </c>
      <c r="D32" s="422">
        <v>95</v>
      </c>
      <c r="E32" s="422">
        <v>87.03</v>
      </c>
      <c r="F32" s="422">
        <v>91.57894736842105</v>
      </c>
    </row>
    <row r="33" spans="2:6" ht="12.75">
      <c r="B33" s="220" t="s">
        <v>46</v>
      </c>
      <c r="C33" s="421" t="s">
        <v>45</v>
      </c>
      <c r="D33" s="422">
        <v>88</v>
      </c>
      <c r="E33" s="422">
        <v>84.98</v>
      </c>
      <c r="F33" s="422">
        <v>96.5909090909091</v>
      </c>
    </row>
    <row r="34" spans="2:6" ht="12.75">
      <c r="B34" s="220" t="s">
        <v>310</v>
      </c>
      <c r="C34" s="421" t="s">
        <v>45</v>
      </c>
      <c r="D34" s="422">
        <v>89</v>
      </c>
      <c r="E34" s="422">
        <v>80</v>
      </c>
      <c r="F34" s="422">
        <v>89.88764044943821</v>
      </c>
    </row>
    <row r="35" spans="4:6" ht="12.75">
      <c r="D35" s="419"/>
      <c r="E35" s="419"/>
      <c r="F35" s="419"/>
    </row>
    <row r="36" spans="2:6" ht="12.75">
      <c r="B36" s="424" t="s">
        <v>303</v>
      </c>
      <c r="D36" s="419"/>
      <c r="E36" s="419"/>
      <c r="F36" s="419"/>
    </row>
    <row r="37" spans="2:6" ht="14.25">
      <c r="B37" s="425" t="s">
        <v>411</v>
      </c>
      <c r="D37" s="419"/>
      <c r="E37" s="419"/>
      <c r="F37" s="419"/>
    </row>
    <row r="38" spans="2:6" ht="14.25">
      <c r="B38" s="425" t="s">
        <v>412</v>
      </c>
      <c r="D38" s="419"/>
      <c r="E38" s="419"/>
      <c r="F38" s="419"/>
    </row>
    <row r="39" spans="2:6" ht="14.25">
      <c r="B39" s="425" t="s">
        <v>413</v>
      </c>
      <c r="D39" s="419"/>
      <c r="E39" s="419"/>
      <c r="F39" s="419"/>
    </row>
    <row r="40" spans="2:6" ht="14.25">
      <c r="B40" s="425" t="s">
        <v>414</v>
      </c>
      <c r="D40" s="419"/>
      <c r="E40" s="419"/>
      <c r="F40" s="419"/>
    </row>
    <row r="41" spans="2:6" ht="14.25">
      <c r="B41" s="425" t="s">
        <v>415</v>
      </c>
      <c r="D41" s="419"/>
      <c r="E41" s="419"/>
      <c r="F41" s="419"/>
    </row>
    <row r="42" spans="2:6" ht="14.25">
      <c r="B42" s="425" t="s">
        <v>416</v>
      </c>
      <c r="D42" s="419"/>
      <c r="E42" s="419"/>
      <c r="F42" s="419"/>
    </row>
    <row r="43" spans="2:6" ht="12.75">
      <c r="B43" s="426" t="s">
        <v>311</v>
      </c>
      <c r="D43" s="419"/>
      <c r="E43" s="419"/>
      <c r="F43" s="419"/>
    </row>
    <row r="44" spans="2:6" ht="12.75">
      <c r="B44" s="427" t="s">
        <v>304</v>
      </c>
      <c r="D44" s="419"/>
      <c r="E44" s="419"/>
      <c r="F44" s="419"/>
    </row>
    <row r="45" spans="4:6" ht="12.75">
      <c r="D45" s="419"/>
      <c r="E45" s="419"/>
      <c r="F45" s="419"/>
    </row>
    <row r="46" spans="4:6" ht="12.75">
      <c r="D46" s="419"/>
      <c r="E46" s="419"/>
      <c r="F46" s="419"/>
    </row>
    <row r="47" spans="4:6" ht="12.75">
      <c r="D47" s="419"/>
      <c r="E47" s="419"/>
      <c r="F47" s="419"/>
    </row>
    <row r="48" spans="4:6" ht="12.75">
      <c r="D48" s="419"/>
      <c r="E48" s="419"/>
      <c r="F48" s="419"/>
    </row>
    <row r="49" spans="4:6" ht="12.75">
      <c r="D49" s="419"/>
      <c r="E49" s="419"/>
      <c r="F49" s="419"/>
    </row>
    <row r="50" spans="4:6" ht="12.75">
      <c r="D50" s="419"/>
      <c r="E50" s="419"/>
      <c r="F50" s="419"/>
    </row>
    <row r="51" spans="4:6" ht="12.75">
      <c r="D51" s="419"/>
      <c r="E51" s="419"/>
      <c r="F51" s="419"/>
    </row>
    <row r="52" spans="4:6" ht="12.75">
      <c r="D52" s="419"/>
      <c r="E52" s="419"/>
      <c r="F52" s="419"/>
    </row>
    <row r="53" spans="4:6" ht="12.75">
      <c r="D53" s="419"/>
      <c r="E53" s="419"/>
      <c r="F53" s="419"/>
    </row>
    <row r="54" spans="4:6" ht="12.75">
      <c r="D54" s="419"/>
      <c r="E54" s="419"/>
      <c r="F54" s="419"/>
    </row>
    <row r="55" spans="4:6" ht="12.75">
      <c r="D55" s="419"/>
      <c r="E55" s="419"/>
      <c r="F55" s="419"/>
    </row>
    <row r="56" spans="4:6" ht="12.75">
      <c r="D56" s="419"/>
      <c r="E56" s="419"/>
      <c r="F56" s="419"/>
    </row>
    <row r="57" spans="4:6" ht="12.75">
      <c r="D57" s="419"/>
      <c r="E57" s="419"/>
      <c r="F57" s="419"/>
    </row>
    <row r="58" spans="4:6" ht="12.75">
      <c r="D58" s="419"/>
      <c r="E58" s="419"/>
      <c r="F58" s="419"/>
    </row>
    <row r="59" spans="4:6" ht="12.75">
      <c r="D59" s="419"/>
      <c r="E59" s="419"/>
      <c r="F59" s="419"/>
    </row>
    <row r="60" spans="4:6" ht="12.75">
      <c r="D60" s="419"/>
      <c r="E60" s="419"/>
      <c r="F60" s="419"/>
    </row>
    <row r="61" spans="4:6" ht="12.75">
      <c r="D61" s="419"/>
      <c r="E61" s="419"/>
      <c r="F61" s="419"/>
    </row>
    <row r="62" spans="4:6" ht="12.75">
      <c r="D62" s="419"/>
      <c r="E62" s="419"/>
      <c r="F62" s="419"/>
    </row>
    <row r="63" spans="4:6" ht="12.75">
      <c r="D63" s="419"/>
      <c r="E63" s="419"/>
      <c r="F63" s="419"/>
    </row>
    <row r="64" spans="4:6" ht="12.75">
      <c r="D64" s="419"/>
      <c r="E64" s="419"/>
      <c r="F64" s="419"/>
    </row>
    <row r="65" spans="4:6" ht="12.75">
      <c r="D65" s="419"/>
      <c r="E65" s="419"/>
      <c r="F65" s="419"/>
    </row>
    <row r="66" spans="4:6" ht="12.75">
      <c r="D66" s="419"/>
      <c r="E66" s="419"/>
      <c r="F66" s="419"/>
    </row>
    <row r="67" spans="4:6" ht="12.75">
      <c r="D67" s="419"/>
      <c r="E67" s="419"/>
      <c r="F67" s="419"/>
    </row>
    <row r="68" spans="4:6" ht="12.75">
      <c r="D68" s="419"/>
      <c r="E68" s="419"/>
      <c r="F68" s="419"/>
    </row>
    <row r="69" spans="4:6" ht="12.75">
      <c r="D69" s="419"/>
      <c r="E69" s="419"/>
      <c r="F69" s="419"/>
    </row>
    <row r="70" spans="4:6" ht="12.75">
      <c r="D70" s="419"/>
      <c r="E70" s="419"/>
      <c r="F70" s="419"/>
    </row>
    <row r="71" spans="4:6" ht="12.75">
      <c r="D71" s="419"/>
      <c r="E71" s="419"/>
      <c r="F71" s="419"/>
    </row>
    <row r="72" spans="4:6" ht="12.75">
      <c r="D72" s="419"/>
      <c r="E72" s="419"/>
      <c r="F72" s="419"/>
    </row>
    <row r="73" spans="4:6" ht="12.75">
      <c r="D73" s="419"/>
      <c r="E73" s="419"/>
      <c r="F73" s="419"/>
    </row>
    <row r="74" spans="4:6" ht="12.75">
      <c r="D74" s="419"/>
      <c r="E74" s="419"/>
      <c r="F74" s="419"/>
    </row>
    <row r="75" spans="4:6" ht="12.75">
      <c r="D75" s="419"/>
      <c r="E75" s="419"/>
      <c r="F75" s="419"/>
    </row>
    <row r="76" spans="4:6" ht="12.75">
      <c r="D76" s="419"/>
      <c r="E76" s="419"/>
      <c r="F76" s="419"/>
    </row>
    <row r="77" spans="4:6" ht="12.75">
      <c r="D77" s="419"/>
      <c r="E77" s="419"/>
      <c r="F77" s="419"/>
    </row>
    <row r="78" spans="4:6" ht="12.75">
      <c r="D78" s="419"/>
      <c r="E78" s="419"/>
      <c r="F78" s="419"/>
    </row>
    <row r="79" spans="4:6" ht="12.75">
      <c r="D79" s="419"/>
      <c r="E79" s="419"/>
      <c r="F79" s="419"/>
    </row>
    <row r="80" spans="4:6" ht="12.75">
      <c r="D80" s="419"/>
      <c r="E80" s="419"/>
      <c r="F80" s="419"/>
    </row>
    <row r="81" spans="4:6" ht="12.75">
      <c r="D81" s="419"/>
      <c r="E81" s="419"/>
      <c r="F81" s="419"/>
    </row>
    <row r="82" spans="4:6" ht="12.75">
      <c r="D82" s="419"/>
      <c r="E82" s="419"/>
      <c r="F82" s="419"/>
    </row>
  </sheetData>
  <sheetProtection/>
  <mergeCells count="2">
    <mergeCell ref="B3:F3"/>
    <mergeCell ref="B4:F4"/>
  </mergeCells>
  <hyperlinks>
    <hyperlink ref="A1" location="Índice!A1" display="Regreso al menú"/>
  </hyperlink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49"/>
  <sheetViews>
    <sheetView showGridLines="0" showRowColHeaders="0" zoomScalePageLayoutView="0" workbookViewId="0" topLeftCell="A1">
      <selection activeCell="K40" sqref="K40"/>
    </sheetView>
  </sheetViews>
  <sheetFormatPr defaultColWidth="11.421875" defaultRowHeight="15"/>
  <cols>
    <col min="1" max="16384" width="11.421875" style="65" customWidth="1"/>
  </cols>
  <sheetData>
    <row r="1" spans="1:2" ht="15.75">
      <c r="A1" s="19" t="s">
        <v>59</v>
      </c>
      <c r="B1" s="22"/>
    </row>
    <row r="2" spans="1:2" ht="15.75">
      <c r="A2" s="24"/>
      <c r="B2" s="25"/>
    </row>
    <row r="3" spans="2:12" ht="15" customHeight="1">
      <c r="B3" s="395" t="s">
        <v>122</v>
      </c>
      <c r="C3" s="395"/>
      <c r="D3" s="395"/>
      <c r="E3" s="395"/>
      <c r="F3" s="395"/>
      <c r="H3"/>
      <c r="I3"/>
      <c r="J3"/>
      <c r="K3"/>
      <c r="L3"/>
    </row>
    <row r="4" spans="2:12" ht="15" customHeight="1">
      <c r="B4" s="395" t="s">
        <v>417</v>
      </c>
      <c r="C4" s="395"/>
      <c r="D4" s="395"/>
      <c r="E4" s="395"/>
      <c r="F4" s="395"/>
      <c r="H4"/>
      <c r="I4"/>
      <c r="J4"/>
      <c r="K4"/>
      <c r="L4"/>
    </row>
    <row r="5" spans="2:12" ht="27">
      <c r="B5" s="36" t="s">
        <v>0</v>
      </c>
      <c r="C5" s="36" t="s">
        <v>1</v>
      </c>
      <c r="D5" s="36" t="s">
        <v>2</v>
      </c>
      <c r="E5" s="36" t="s">
        <v>3</v>
      </c>
      <c r="F5" s="36" t="s">
        <v>4</v>
      </c>
      <c r="H5"/>
      <c r="I5"/>
      <c r="J5"/>
      <c r="K5"/>
      <c r="L5"/>
    </row>
    <row r="6" spans="2:12" ht="15.75">
      <c r="B6" s="38" t="s">
        <v>332</v>
      </c>
      <c r="C6" s="39">
        <v>29684</v>
      </c>
      <c r="D6" s="66">
        <v>102</v>
      </c>
      <c r="E6" s="67">
        <v>3372</v>
      </c>
      <c r="F6" s="67">
        <f>SUM(C6:E6)</f>
        <v>33158</v>
      </c>
      <c r="H6"/>
      <c r="I6"/>
      <c r="J6"/>
      <c r="K6"/>
      <c r="L6"/>
    </row>
    <row r="7" spans="2:12" ht="15.75">
      <c r="B7" s="38" t="s">
        <v>333</v>
      </c>
      <c r="C7" s="39">
        <v>29279</v>
      </c>
      <c r="D7" s="66">
        <v>128</v>
      </c>
      <c r="E7" s="67">
        <v>3786</v>
      </c>
      <c r="F7" s="67">
        <f aca="true" t="shared" si="0" ref="F7:F14">SUM(C7:E7)</f>
        <v>33193</v>
      </c>
      <c r="H7"/>
      <c r="I7"/>
      <c r="J7"/>
      <c r="K7"/>
      <c r="L7"/>
    </row>
    <row r="8" spans="2:12" ht="15.75">
      <c r="B8" s="38" t="s">
        <v>334</v>
      </c>
      <c r="C8" s="39">
        <v>32987</v>
      </c>
      <c r="D8" s="66">
        <v>281</v>
      </c>
      <c r="E8" s="67">
        <v>2168</v>
      </c>
      <c r="F8" s="67">
        <f t="shared" si="0"/>
        <v>35436</v>
      </c>
      <c r="H8"/>
      <c r="I8"/>
      <c r="J8"/>
      <c r="K8"/>
      <c r="L8"/>
    </row>
    <row r="9" spans="2:12" ht="15.75">
      <c r="B9" s="38" t="s">
        <v>335</v>
      </c>
      <c r="C9" s="39">
        <v>33230</v>
      </c>
      <c r="D9" s="66">
        <v>266</v>
      </c>
      <c r="E9" s="67">
        <v>2032</v>
      </c>
      <c r="F9" s="67">
        <f t="shared" si="0"/>
        <v>35528</v>
      </c>
      <c r="H9"/>
      <c r="I9"/>
      <c r="J9"/>
      <c r="K9"/>
      <c r="L9"/>
    </row>
    <row r="10" spans="2:12" ht="15.75">
      <c r="B10" s="38" t="s">
        <v>336</v>
      </c>
      <c r="C10" s="39">
        <v>32744</v>
      </c>
      <c r="D10" s="66">
        <v>241</v>
      </c>
      <c r="E10" s="67">
        <v>2712</v>
      </c>
      <c r="F10" s="67">
        <f t="shared" si="0"/>
        <v>35697</v>
      </c>
      <c r="H10"/>
      <c r="I10"/>
      <c r="J10"/>
      <c r="K10"/>
      <c r="L10"/>
    </row>
    <row r="11" spans="2:12" ht="15.75">
      <c r="B11" s="38" t="s">
        <v>337</v>
      </c>
      <c r="C11" s="39">
        <v>32700</v>
      </c>
      <c r="D11" s="66">
        <v>224</v>
      </c>
      <c r="E11" s="67">
        <v>3291</v>
      </c>
      <c r="F11" s="67">
        <f t="shared" si="0"/>
        <v>36215</v>
      </c>
      <c r="H11"/>
      <c r="I11"/>
      <c r="J11"/>
      <c r="K11"/>
      <c r="L11"/>
    </row>
    <row r="12" spans="2:12" ht="15.75">
      <c r="B12" s="38" t="s">
        <v>338</v>
      </c>
      <c r="C12" s="39">
        <v>32553</v>
      </c>
      <c r="D12" s="66">
        <v>212</v>
      </c>
      <c r="E12" s="67">
        <v>3748</v>
      </c>
      <c r="F12" s="67">
        <f t="shared" si="0"/>
        <v>36513</v>
      </c>
      <c r="H12"/>
      <c r="I12"/>
      <c r="J12"/>
      <c r="K12"/>
      <c r="L12"/>
    </row>
    <row r="13" spans="2:12" ht="15.75">
      <c r="B13" s="38" t="s">
        <v>339</v>
      </c>
      <c r="C13" s="39">
        <v>32782</v>
      </c>
      <c r="D13" s="66">
        <v>203</v>
      </c>
      <c r="E13" s="67">
        <v>3941</v>
      </c>
      <c r="F13" s="67">
        <f t="shared" si="0"/>
        <v>36926</v>
      </c>
      <c r="H13"/>
      <c r="I13"/>
      <c r="J13"/>
      <c r="K13"/>
      <c r="L13"/>
    </row>
    <row r="14" spans="2:12" ht="15.75">
      <c r="B14" s="38" t="s">
        <v>340</v>
      </c>
      <c r="C14" s="39">
        <v>32518</v>
      </c>
      <c r="D14" s="66">
        <v>196</v>
      </c>
      <c r="E14" s="67">
        <v>3840</v>
      </c>
      <c r="F14" s="67">
        <f t="shared" si="0"/>
        <v>36554</v>
      </c>
      <c r="H14"/>
      <c r="I14"/>
      <c r="J14"/>
      <c r="K14"/>
      <c r="L14"/>
    </row>
    <row r="15" spans="2:12" ht="15.75">
      <c r="B15" s="38"/>
      <c r="C15" s="38"/>
      <c r="D15" s="38"/>
      <c r="E15" s="68"/>
      <c r="F15" s="68"/>
      <c r="H15"/>
      <c r="I15"/>
      <c r="J15"/>
      <c r="K15"/>
      <c r="L15"/>
    </row>
    <row r="16" spans="2:12" ht="15.75">
      <c r="B16" s="69"/>
      <c r="C16" s="69"/>
      <c r="D16" s="69"/>
      <c r="E16" s="69"/>
      <c r="F16" s="69"/>
      <c r="H16"/>
      <c r="I16"/>
      <c r="J16"/>
      <c r="K16"/>
      <c r="L16"/>
    </row>
    <row r="17" spans="8:12" ht="15.75">
      <c r="H17"/>
      <c r="I17"/>
      <c r="J17"/>
      <c r="K17"/>
      <c r="L17"/>
    </row>
    <row r="18" spans="8:12" ht="15.75">
      <c r="H18"/>
      <c r="I18"/>
      <c r="J18"/>
      <c r="K18"/>
      <c r="L18"/>
    </row>
    <row r="19" spans="8:12" ht="15.75">
      <c r="H19"/>
      <c r="I19"/>
      <c r="J19"/>
      <c r="K19"/>
      <c r="L19"/>
    </row>
    <row r="20" spans="2:12" ht="15.75">
      <c r="B20" s="63" t="s">
        <v>182</v>
      </c>
      <c r="H20"/>
      <c r="I20"/>
      <c r="J20"/>
      <c r="K20"/>
      <c r="L20"/>
    </row>
    <row r="21" spans="2:12" ht="15.75">
      <c r="B21" s="63" t="s">
        <v>127</v>
      </c>
      <c r="H21"/>
      <c r="I21"/>
      <c r="J21"/>
      <c r="K21"/>
      <c r="L21"/>
    </row>
    <row r="22" spans="7:12" ht="15.75">
      <c r="G22" s="70"/>
      <c r="H22"/>
      <c r="I22"/>
      <c r="J22"/>
      <c r="K22"/>
      <c r="L22"/>
    </row>
    <row r="23" spans="8:12" ht="15.75">
      <c r="H23"/>
      <c r="I23"/>
      <c r="J23"/>
      <c r="K23"/>
      <c r="L23"/>
    </row>
    <row r="24" spans="8:12" ht="15.75">
      <c r="H24"/>
      <c r="I24"/>
      <c r="J24"/>
      <c r="K24"/>
      <c r="L24"/>
    </row>
    <row r="49" ht="16.5">
      <c r="F49" s="109"/>
    </row>
  </sheetData>
  <sheetProtection/>
  <mergeCells count="2">
    <mergeCell ref="B3:F3"/>
    <mergeCell ref="B4:F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  <ignoredErrors>
    <ignoredError sqref="B6:B14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11.421875" style="118" customWidth="1"/>
    <col min="2" max="2" width="58.8515625" style="118" bestFit="1" customWidth="1"/>
    <col min="3" max="3" width="14.28125" style="118" customWidth="1"/>
    <col min="4" max="16384" width="11.421875" style="118" customWidth="1"/>
  </cols>
  <sheetData>
    <row r="1" ht="15.75">
      <c r="A1" s="19" t="s">
        <v>59</v>
      </c>
    </row>
    <row r="3" spans="2:3" ht="14.25">
      <c r="B3" s="403" t="s">
        <v>344</v>
      </c>
      <c r="C3" s="403"/>
    </row>
    <row r="4" spans="2:3" ht="12.75">
      <c r="B4" s="404" t="s">
        <v>418</v>
      </c>
      <c r="C4" s="404"/>
    </row>
    <row r="5" spans="2:3" ht="12.75">
      <c r="B5" s="404" t="s">
        <v>90</v>
      </c>
      <c r="C5" s="404"/>
    </row>
    <row r="6" spans="2:3" ht="13.5">
      <c r="B6" s="36" t="s">
        <v>314</v>
      </c>
      <c r="C6" s="36" t="s">
        <v>349</v>
      </c>
    </row>
    <row r="7" spans="2:3" ht="14.25">
      <c r="B7" s="226" t="s">
        <v>345</v>
      </c>
      <c r="C7" s="430">
        <f>SUM(C8:C11)</f>
        <v>4943315228</v>
      </c>
    </row>
    <row r="8" spans="2:3" ht="12.75">
      <c r="B8" s="225" t="s">
        <v>346</v>
      </c>
      <c r="C8" s="428">
        <v>2208883373</v>
      </c>
    </row>
    <row r="9" spans="2:3" ht="12.75">
      <c r="B9" s="225" t="s">
        <v>347</v>
      </c>
      <c r="C9" s="428">
        <v>2135688755</v>
      </c>
    </row>
    <row r="10" spans="2:3" ht="12.75">
      <c r="B10" s="225" t="s">
        <v>348</v>
      </c>
      <c r="C10" s="429">
        <v>4248237</v>
      </c>
    </row>
    <row r="11" spans="2:3" ht="12.75">
      <c r="B11" s="225" t="s">
        <v>350</v>
      </c>
      <c r="C11" s="428">
        <v>594494863</v>
      </c>
    </row>
    <row r="12" ht="12.75">
      <c r="B12" s="225"/>
    </row>
    <row r="13" spans="2:3" ht="14.25">
      <c r="B13" s="273"/>
      <c r="C13" s="274"/>
    </row>
    <row r="14" spans="2:3" ht="12.75">
      <c r="B14" s="281"/>
      <c r="C14" s="274"/>
    </row>
    <row r="15" spans="2:3" ht="12.75">
      <c r="B15" s="281"/>
      <c r="C15" s="274"/>
    </row>
    <row r="16" spans="2:3" ht="12.75">
      <c r="B16" s="281"/>
      <c r="C16" s="275"/>
    </row>
    <row r="17" spans="2:3" ht="12.75">
      <c r="B17" s="223" t="s">
        <v>272</v>
      </c>
      <c r="C17" s="224"/>
    </row>
    <row r="18" ht="12.75">
      <c r="B18" s="223" t="s">
        <v>313</v>
      </c>
    </row>
  </sheetData>
  <sheetProtection/>
  <mergeCells count="3">
    <mergeCell ref="B3:C3"/>
    <mergeCell ref="B4:C4"/>
    <mergeCell ref="B5:C5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9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10.140625" style="64" customWidth="1"/>
    <col min="2" max="4" width="17.140625" style="64" customWidth="1"/>
    <col min="5" max="5" width="11.421875" style="64" customWidth="1"/>
    <col min="6" max="8" width="17.140625" style="64" customWidth="1"/>
    <col min="9" max="9" width="11.421875" style="64" customWidth="1"/>
    <col min="10" max="12" width="17.140625" style="64" customWidth="1"/>
    <col min="13" max="13" width="11.421875" style="64" customWidth="1"/>
    <col min="14" max="16" width="14.57421875" style="64" customWidth="1"/>
    <col min="17" max="17" width="11.421875" style="64" customWidth="1"/>
    <col min="18" max="20" width="14.57421875" style="64" customWidth="1"/>
    <col min="21" max="16384" width="11.421875" style="64" customWidth="1"/>
  </cols>
  <sheetData>
    <row r="1" ht="15.75">
      <c r="A1" s="19" t="s">
        <v>59</v>
      </c>
    </row>
    <row r="2" ht="15.75">
      <c r="A2" s="20"/>
    </row>
    <row r="3" spans="2:12" ht="15.75">
      <c r="B3" s="363" t="s">
        <v>368</v>
      </c>
      <c r="C3" s="363"/>
      <c r="D3" s="363"/>
      <c r="E3" s="259"/>
      <c r="F3" s="363" t="s">
        <v>368</v>
      </c>
      <c r="G3" s="363"/>
      <c r="H3" s="363"/>
      <c r="I3" s="97"/>
      <c r="J3" s="363" t="s">
        <v>368</v>
      </c>
      <c r="K3" s="363"/>
      <c r="L3" s="363"/>
    </row>
    <row r="4" spans="2:12" ht="15.75">
      <c r="B4" s="363" t="s">
        <v>193</v>
      </c>
      <c r="C4" s="363" t="s">
        <v>362</v>
      </c>
      <c r="D4" s="363"/>
      <c r="E4" s="259"/>
      <c r="F4" s="363" t="s">
        <v>193</v>
      </c>
      <c r="G4" s="364" t="s">
        <v>363</v>
      </c>
      <c r="H4" s="364"/>
      <c r="I4" s="97"/>
      <c r="J4" s="363" t="s">
        <v>193</v>
      </c>
      <c r="K4" s="364" t="s">
        <v>364</v>
      </c>
      <c r="L4" s="364"/>
    </row>
    <row r="5" spans="2:12" ht="57">
      <c r="B5" s="363"/>
      <c r="C5" s="74" t="s">
        <v>367</v>
      </c>
      <c r="D5" s="74" t="s">
        <v>369</v>
      </c>
      <c r="E5" s="259"/>
      <c r="F5" s="363"/>
      <c r="G5" s="74" t="s">
        <v>367</v>
      </c>
      <c r="H5" s="74" t="s">
        <v>369</v>
      </c>
      <c r="I5" s="97"/>
      <c r="J5" s="363"/>
      <c r="K5" s="74" t="s">
        <v>367</v>
      </c>
      <c r="L5" s="74" t="s">
        <v>369</v>
      </c>
    </row>
    <row r="6" spans="2:12" ht="15.75">
      <c r="B6" s="342"/>
      <c r="C6" s="260" t="s">
        <v>87</v>
      </c>
      <c r="D6" s="260" t="s">
        <v>87</v>
      </c>
      <c r="E6" s="259"/>
      <c r="F6" s="342"/>
      <c r="G6" s="260" t="s">
        <v>87</v>
      </c>
      <c r="H6" s="260" t="s">
        <v>87</v>
      </c>
      <c r="I6" s="97"/>
      <c r="J6" s="342"/>
      <c r="K6" s="260" t="s">
        <v>87</v>
      </c>
      <c r="L6" s="260" t="s">
        <v>87</v>
      </c>
    </row>
    <row r="7" spans="2:12" ht="15.75">
      <c r="B7" s="261">
        <v>2011</v>
      </c>
      <c r="C7" s="102">
        <v>1002930</v>
      </c>
      <c r="D7" s="102">
        <v>1741377</v>
      </c>
      <c r="E7" s="259"/>
      <c r="F7" s="261">
        <v>2011</v>
      </c>
      <c r="G7" s="262">
        <v>3755921</v>
      </c>
      <c r="H7" s="102">
        <v>6102580</v>
      </c>
      <c r="I7" s="97"/>
      <c r="J7" s="261">
        <v>2011</v>
      </c>
      <c r="K7" s="262">
        <v>4046840</v>
      </c>
      <c r="L7" s="318">
        <v>6522206</v>
      </c>
    </row>
    <row r="8" spans="2:12" ht="15.75">
      <c r="B8" s="261">
        <v>2012</v>
      </c>
      <c r="C8" s="102">
        <v>1086564</v>
      </c>
      <c r="D8" s="102">
        <v>1819776</v>
      </c>
      <c r="E8" s="259"/>
      <c r="F8" s="261" t="s">
        <v>261</v>
      </c>
      <c r="G8" s="262">
        <v>5133404</v>
      </c>
      <c r="H8" s="102">
        <v>8341982</v>
      </c>
      <c r="I8" s="97"/>
      <c r="J8" s="261" t="s">
        <v>261</v>
      </c>
      <c r="K8" s="262">
        <v>5459655</v>
      </c>
      <c r="L8" s="318">
        <v>8798741</v>
      </c>
    </row>
    <row r="9" spans="2:12" ht="15.75">
      <c r="B9" s="261">
        <v>2013</v>
      </c>
      <c r="C9" s="102">
        <v>878677</v>
      </c>
      <c r="D9" s="102">
        <v>1493064</v>
      </c>
      <c r="E9" s="259"/>
      <c r="F9" s="261" t="s">
        <v>276</v>
      </c>
      <c r="G9" s="262">
        <v>6338332</v>
      </c>
      <c r="H9" s="102">
        <v>10291805</v>
      </c>
      <c r="I9" s="97"/>
      <c r="J9" s="261" t="s">
        <v>276</v>
      </c>
      <c r="K9" s="262">
        <v>6587812</v>
      </c>
      <c r="L9" s="318">
        <v>10713498</v>
      </c>
    </row>
    <row r="10" spans="2:12" ht="15.75">
      <c r="B10" s="261">
        <v>2014</v>
      </c>
      <c r="C10" s="102">
        <v>1064209</v>
      </c>
      <c r="D10" s="102">
        <v>1665911</v>
      </c>
      <c r="E10" s="259"/>
      <c r="F10" s="261" t="s">
        <v>277</v>
      </c>
      <c r="G10" s="262">
        <v>7652021</v>
      </c>
      <c r="H10" s="102">
        <v>12379409</v>
      </c>
      <c r="I10" s="97"/>
      <c r="J10" s="261" t="s">
        <v>277</v>
      </c>
      <c r="K10" s="262">
        <v>7912029</v>
      </c>
      <c r="L10" s="318">
        <v>12790807</v>
      </c>
    </row>
    <row r="11" spans="2:12" ht="15.75">
      <c r="B11" s="261">
        <v>2015</v>
      </c>
      <c r="C11" s="102">
        <v>842453</v>
      </c>
      <c r="D11" s="102">
        <v>1580636</v>
      </c>
      <c r="E11" s="259"/>
      <c r="F11" s="261" t="s">
        <v>278</v>
      </c>
      <c r="G11" s="262">
        <v>8754482</v>
      </c>
      <c r="H11" s="102">
        <v>14371443</v>
      </c>
      <c r="I11" s="97"/>
      <c r="J11" s="261" t="s">
        <v>278</v>
      </c>
      <c r="K11" s="262">
        <v>8970992</v>
      </c>
      <c r="L11" s="318">
        <v>14783824</v>
      </c>
    </row>
    <row r="12" spans="2:12" ht="15.75">
      <c r="B12" s="261">
        <v>2016</v>
      </c>
      <c r="C12" s="102">
        <v>1010945</v>
      </c>
      <c r="D12" s="102">
        <v>2145966</v>
      </c>
      <c r="E12" s="259"/>
      <c r="F12" s="261" t="s">
        <v>341</v>
      </c>
      <c r="G12" s="262">
        <v>9981937</v>
      </c>
      <c r="H12" s="102">
        <v>16929790</v>
      </c>
      <c r="I12" s="97"/>
      <c r="J12" s="261"/>
      <c r="K12" s="262"/>
      <c r="L12" s="318"/>
    </row>
    <row r="14" spans="2:10" ht="15.75">
      <c r="B14" s="63" t="s">
        <v>182</v>
      </c>
      <c r="F14" s="63" t="s">
        <v>182</v>
      </c>
      <c r="J14" s="63" t="s">
        <v>182</v>
      </c>
    </row>
    <row r="15" spans="2:10" ht="15.75">
      <c r="B15" s="63" t="s">
        <v>127</v>
      </c>
      <c r="F15" s="63" t="s">
        <v>127</v>
      </c>
      <c r="J15" s="63" t="s">
        <v>127</v>
      </c>
    </row>
    <row r="29" ht="15.75">
      <c r="J29" s="113"/>
    </row>
  </sheetData>
  <sheetProtection/>
  <mergeCells count="9">
    <mergeCell ref="B3:D3"/>
    <mergeCell ref="F3:H3"/>
    <mergeCell ref="J3:L3"/>
    <mergeCell ref="B4:B5"/>
    <mergeCell ref="C4:D4"/>
    <mergeCell ref="F4:F5"/>
    <mergeCell ref="G4:H4"/>
    <mergeCell ref="J4:J5"/>
    <mergeCell ref="K4:L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39"/>
  <sheetViews>
    <sheetView showGridLines="0" showRowColHeaders="0" zoomScalePageLayoutView="0" workbookViewId="0" topLeftCell="A1">
      <pane ySplit="5" topLeftCell="A6" activePane="bottomLeft" state="frozen"/>
      <selection pane="topLeft" activeCell="P10" sqref="P10"/>
      <selection pane="bottomLeft" activeCell="A1" sqref="A1"/>
    </sheetView>
  </sheetViews>
  <sheetFormatPr defaultColWidth="11.421875" defaultRowHeight="15"/>
  <cols>
    <col min="1" max="2" width="11.421875" style="118" customWidth="1"/>
    <col min="3" max="3" width="7.140625" style="118" customWidth="1"/>
    <col min="4" max="4" width="11.421875" style="118" customWidth="1"/>
    <col min="5" max="5" width="13.7109375" style="118" customWidth="1"/>
    <col min="6" max="16384" width="11.421875" style="118" customWidth="1"/>
  </cols>
  <sheetData>
    <row r="1" spans="1:2" ht="15.75">
      <c r="A1" s="19" t="s">
        <v>59</v>
      </c>
      <c r="B1" s="64"/>
    </row>
    <row r="2" spans="1:2" ht="15.75">
      <c r="A2" s="20"/>
      <c r="B2" s="64"/>
    </row>
    <row r="3" spans="2:7" ht="15" customHeight="1">
      <c r="B3" s="366" t="s">
        <v>10</v>
      </c>
      <c r="C3" s="366"/>
      <c r="D3" s="366"/>
      <c r="E3" s="366"/>
      <c r="F3" s="366"/>
      <c r="G3" s="366"/>
    </row>
    <row r="4" spans="2:7" ht="15" customHeight="1">
      <c r="B4" s="58"/>
      <c r="C4" s="119"/>
      <c r="D4" s="366" t="s">
        <v>198</v>
      </c>
      <c r="E4" s="366"/>
      <c r="F4" s="366"/>
      <c r="G4" s="366"/>
    </row>
    <row r="5" spans="2:7" ht="28.5">
      <c r="B5" s="367" t="s">
        <v>287</v>
      </c>
      <c r="C5" s="367"/>
      <c r="D5" s="58" t="s">
        <v>6</v>
      </c>
      <c r="E5" s="120" t="s">
        <v>7</v>
      </c>
      <c r="F5" s="58" t="s">
        <v>199</v>
      </c>
      <c r="G5" s="58" t="s">
        <v>17</v>
      </c>
    </row>
    <row r="6" spans="2:9" ht="12.75">
      <c r="B6" s="368">
        <v>2010</v>
      </c>
      <c r="C6" s="143" t="s">
        <v>200</v>
      </c>
      <c r="D6" s="195">
        <v>10.696249</v>
      </c>
      <c r="E6" s="195">
        <v>17.459736</v>
      </c>
      <c r="F6" s="195">
        <v>1.243938</v>
      </c>
      <c r="G6" s="195">
        <f aca="true" t="shared" si="0" ref="G6:G27">SUM(D6:F6)</f>
        <v>29.399923</v>
      </c>
      <c r="I6" s="208"/>
    </row>
    <row r="7" spans="2:9" ht="12.75">
      <c r="B7" s="368"/>
      <c r="C7" s="143" t="s">
        <v>201</v>
      </c>
      <c r="D7" s="195">
        <v>10.856265</v>
      </c>
      <c r="E7" s="195">
        <v>18.748749</v>
      </c>
      <c r="F7" s="195">
        <v>1.268417</v>
      </c>
      <c r="G7" s="195">
        <f t="shared" si="0"/>
        <v>30.873431</v>
      </c>
      <c r="H7" s="208"/>
      <c r="I7" s="208"/>
    </row>
    <row r="8" spans="2:9" ht="12.75">
      <c r="B8" s="368"/>
      <c r="C8" s="143" t="s">
        <v>202</v>
      </c>
      <c r="D8" s="195">
        <v>11.099061</v>
      </c>
      <c r="E8" s="195">
        <v>19.59632</v>
      </c>
      <c r="F8" s="195">
        <v>1.289701</v>
      </c>
      <c r="G8" s="195">
        <f t="shared" si="0"/>
        <v>31.985082</v>
      </c>
      <c r="H8" s="208"/>
      <c r="I8" s="208"/>
    </row>
    <row r="9" spans="2:9" ht="12.75">
      <c r="B9" s="368"/>
      <c r="C9" s="143" t="s">
        <v>203</v>
      </c>
      <c r="D9" s="195">
        <v>11.57221</v>
      </c>
      <c r="E9" s="195">
        <v>20.58097</v>
      </c>
      <c r="F9" s="195">
        <v>1.315531</v>
      </c>
      <c r="G9" s="195">
        <f t="shared" si="0"/>
        <v>33.468711</v>
      </c>
      <c r="H9" s="208"/>
      <c r="I9" s="208"/>
    </row>
    <row r="10" spans="2:9" ht="12.75">
      <c r="B10" s="368">
        <v>2011</v>
      </c>
      <c r="C10" s="143" t="s">
        <v>200</v>
      </c>
      <c r="D10" s="195">
        <v>11.348066</v>
      </c>
      <c r="E10" s="195">
        <v>21.413497</v>
      </c>
      <c r="F10" s="195">
        <v>1.342601</v>
      </c>
      <c r="G10" s="195">
        <f t="shared" si="0"/>
        <v>34.104164</v>
      </c>
      <c r="H10" s="208"/>
      <c r="I10" s="208"/>
    </row>
    <row r="11" spans="2:9" ht="12.75">
      <c r="B11" s="368"/>
      <c r="C11" s="143" t="s">
        <v>201</v>
      </c>
      <c r="D11" s="195">
        <v>11.418944</v>
      </c>
      <c r="E11" s="195">
        <v>22.322292</v>
      </c>
      <c r="F11" s="195">
        <v>1.364697</v>
      </c>
      <c r="G11" s="195">
        <f t="shared" si="0"/>
        <v>35.105933</v>
      </c>
      <c r="H11" s="208"/>
      <c r="I11" s="208"/>
    </row>
    <row r="12" spans="2:9" ht="12.75">
      <c r="B12" s="368"/>
      <c r="C12" s="143" t="s">
        <v>202</v>
      </c>
      <c r="D12" s="195">
        <v>11.856792</v>
      </c>
      <c r="E12" s="195">
        <v>22.949356</v>
      </c>
      <c r="F12" s="195">
        <v>1.390361</v>
      </c>
      <c r="G12" s="195">
        <f t="shared" si="0"/>
        <v>36.196509</v>
      </c>
      <c r="H12" s="208"/>
      <c r="I12" s="208"/>
    </row>
    <row r="13" spans="2:9" ht="12.75">
      <c r="B13" s="368"/>
      <c r="C13" s="143" t="s">
        <v>203</v>
      </c>
      <c r="D13" s="195">
        <v>12.068522</v>
      </c>
      <c r="E13" s="195">
        <v>23.500337</v>
      </c>
      <c r="F13" s="195">
        <v>1.411388</v>
      </c>
      <c r="G13" s="195">
        <f t="shared" si="0"/>
        <v>36.980247</v>
      </c>
      <c r="H13" s="208"/>
      <c r="I13" s="208"/>
    </row>
    <row r="14" spans="2:9" ht="12.75">
      <c r="B14" s="368">
        <v>2012</v>
      </c>
      <c r="C14" s="143" t="s">
        <v>200</v>
      </c>
      <c r="D14" s="195">
        <v>12.126813</v>
      </c>
      <c r="E14" s="195">
        <v>23.649545</v>
      </c>
      <c r="F14" s="195">
        <v>1.437315</v>
      </c>
      <c r="G14" s="195">
        <f t="shared" si="0"/>
        <v>37.213673</v>
      </c>
      <c r="H14" s="208"/>
      <c r="I14" s="208"/>
    </row>
    <row r="15" spans="2:9" ht="12.75">
      <c r="B15" s="368"/>
      <c r="C15" s="143" t="s">
        <v>201</v>
      </c>
      <c r="D15" s="195">
        <v>12.205284</v>
      </c>
      <c r="E15" s="195">
        <v>23.865977</v>
      </c>
      <c r="F15" s="195">
        <v>1.459744</v>
      </c>
      <c r="G15" s="195">
        <f t="shared" si="0"/>
        <v>37.531005</v>
      </c>
      <c r="H15" s="208"/>
      <c r="I15" s="208"/>
    </row>
    <row r="16" spans="2:9" ht="12.75">
      <c r="B16" s="368"/>
      <c r="C16" s="143" t="s">
        <v>202</v>
      </c>
      <c r="D16" s="195">
        <v>12.351564</v>
      </c>
      <c r="E16" s="195">
        <v>24.153355</v>
      </c>
      <c r="F16" s="195">
        <v>1.482513</v>
      </c>
      <c r="G16" s="195">
        <f t="shared" si="0"/>
        <v>37.987432</v>
      </c>
      <c r="H16" s="208"/>
      <c r="I16" s="208"/>
    </row>
    <row r="17" spans="2:9" ht="12.75">
      <c r="B17" s="368"/>
      <c r="C17" s="143" t="s">
        <v>203</v>
      </c>
      <c r="D17" s="195">
        <v>12.442992</v>
      </c>
      <c r="E17" s="195">
        <v>24.527458</v>
      </c>
      <c r="F17" s="195">
        <v>1.503317</v>
      </c>
      <c r="G17" s="195">
        <f t="shared" si="0"/>
        <v>38.473767</v>
      </c>
      <c r="H17" s="208"/>
      <c r="I17" s="208"/>
    </row>
    <row r="18" spans="2:9" ht="12.75">
      <c r="B18" s="368">
        <v>2013</v>
      </c>
      <c r="C18" s="143" t="s">
        <v>200</v>
      </c>
      <c r="D18" s="195">
        <v>12.570269</v>
      </c>
      <c r="E18" s="195">
        <v>24.849233</v>
      </c>
      <c r="F18" s="195">
        <v>1.528741</v>
      </c>
      <c r="G18" s="195">
        <f t="shared" si="0"/>
        <v>38.948243</v>
      </c>
      <c r="H18" s="208"/>
      <c r="I18" s="208"/>
    </row>
    <row r="19" spans="2:9" ht="12.75">
      <c r="B19" s="368"/>
      <c r="C19" s="143" t="s">
        <v>201</v>
      </c>
      <c r="D19" s="195">
        <v>12.758915</v>
      </c>
      <c r="E19" s="195">
        <v>25.163385</v>
      </c>
      <c r="F19" s="195">
        <v>1.555515</v>
      </c>
      <c r="G19" s="195">
        <f t="shared" si="0"/>
        <v>39.477815</v>
      </c>
      <c r="H19" s="208"/>
      <c r="I19" s="208"/>
    </row>
    <row r="20" spans="2:9" ht="12.75">
      <c r="B20" s="368"/>
      <c r="C20" s="143" t="s">
        <v>202</v>
      </c>
      <c r="D20" s="195">
        <v>13.572401</v>
      </c>
      <c r="E20" s="195">
        <v>25.479681</v>
      </c>
      <c r="F20" s="195">
        <v>1.578004</v>
      </c>
      <c r="G20" s="195">
        <f t="shared" si="0"/>
        <v>40.630086</v>
      </c>
      <c r="H20" s="208"/>
      <c r="I20" s="208"/>
    </row>
    <row r="21" spans="2:9" ht="12.75">
      <c r="B21" s="368"/>
      <c r="C21" s="143" t="s">
        <v>203</v>
      </c>
      <c r="D21" s="195">
        <v>14.277908</v>
      </c>
      <c r="E21" s="195">
        <v>25.781974</v>
      </c>
      <c r="F21" s="195">
        <v>1.599267</v>
      </c>
      <c r="G21" s="195">
        <f t="shared" si="0"/>
        <v>41.659149</v>
      </c>
      <c r="H21" s="208"/>
      <c r="I21" s="208"/>
    </row>
    <row r="22" spans="2:9" ht="12.75">
      <c r="B22" s="368">
        <v>2014</v>
      </c>
      <c r="C22" s="143" t="s">
        <v>200</v>
      </c>
      <c r="D22" s="195">
        <v>15.094734</v>
      </c>
      <c r="E22" s="195">
        <v>26.05277</v>
      </c>
      <c r="F22" s="195">
        <v>1.62289</v>
      </c>
      <c r="G22" s="195">
        <f t="shared" si="0"/>
        <v>42.770393999999996</v>
      </c>
      <c r="H22" s="208"/>
      <c r="I22" s="208"/>
    </row>
    <row r="23" spans="2:9" ht="12.75">
      <c r="B23" s="368"/>
      <c r="C23" s="143" t="s">
        <v>201</v>
      </c>
      <c r="D23" s="195">
        <v>14.500388</v>
      </c>
      <c r="E23" s="195">
        <v>27.598786</v>
      </c>
      <c r="F23" s="195">
        <v>1.649058</v>
      </c>
      <c r="G23" s="195">
        <f t="shared" si="0"/>
        <v>43.748231999999994</v>
      </c>
      <c r="H23" s="208"/>
      <c r="I23" s="208"/>
    </row>
    <row r="24" spans="2:9" ht="12.75">
      <c r="B24" s="368"/>
      <c r="C24" s="143" t="s">
        <v>202</v>
      </c>
      <c r="D24" s="195">
        <v>16.21291</v>
      </c>
      <c r="E24" s="195">
        <v>27.047056</v>
      </c>
      <c r="F24" s="195">
        <v>1.672592</v>
      </c>
      <c r="G24" s="195">
        <f t="shared" si="0"/>
        <v>44.93255800000001</v>
      </c>
      <c r="H24" s="208"/>
      <c r="I24" s="208"/>
    </row>
    <row r="25" spans="2:9" ht="12.75">
      <c r="B25" s="368"/>
      <c r="C25" s="143" t="s">
        <v>203</v>
      </c>
      <c r="D25" s="195">
        <v>15.644313</v>
      </c>
      <c r="E25" s="195">
        <v>28.942135</v>
      </c>
      <c r="F25" s="195">
        <v>1.69169</v>
      </c>
      <c r="G25" s="195">
        <f t="shared" si="0"/>
        <v>46.278138000000006</v>
      </c>
      <c r="H25" s="208"/>
      <c r="I25" s="208"/>
    </row>
    <row r="26" spans="2:9" ht="12.75">
      <c r="B26" s="368">
        <v>2015</v>
      </c>
      <c r="C26" s="143" t="s">
        <v>200</v>
      </c>
      <c r="D26" s="195">
        <v>18.031288</v>
      </c>
      <c r="E26" s="195">
        <v>28.372356</v>
      </c>
      <c r="F26" s="195">
        <v>1.720231</v>
      </c>
      <c r="G26" s="195">
        <f t="shared" si="0"/>
        <v>48.123875</v>
      </c>
      <c r="H26" s="208"/>
      <c r="I26" s="208"/>
    </row>
    <row r="27" spans="2:9" ht="12.75">
      <c r="B27" s="368"/>
      <c r="C27" s="143" t="s">
        <v>201</v>
      </c>
      <c r="D27" s="195">
        <v>18.98478</v>
      </c>
      <c r="E27" s="195">
        <v>28.890589</v>
      </c>
      <c r="F27" s="195">
        <v>1.744597</v>
      </c>
      <c r="G27" s="195">
        <f t="shared" si="0"/>
        <v>49.619966</v>
      </c>
      <c r="H27" s="208"/>
      <c r="I27" s="208"/>
    </row>
    <row r="28" spans="2:9" ht="12.75">
      <c r="B28" s="368"/>
      <c r="C28" s="143" t="s">
        <v>202</v>
      </c>
      <c r="D28" s="195">
        <v>19.426786</v>
      </c>
      <c r="E28" s="195">
        <v>29.467445</v>
      </c>
      <c r="F28" s="195">
        <v>1.767028</v>
      </c>
      <c r="G28" s="195">
        <f>SUM(D28:F28)</f>
        <v>50.66125900000001</v>
      </c>
      <c r="H28" s="208"/>
      <c r="I28" s="208"/>
    </row>
    <row r="29" spans="2:9" ht="12.75">
      <c r="B29" s="368"/>
      <c r="C29" s="143" t="s">
        <v>203</v>
      </c>
      <c r="D29" s="195">
        <v>19.942949</v>
      </c>
      <c r="E29" s="195">
        <v>29.855002</v>
      </c>
      <c r="F29" s="195">
        <v>1.784894</v>
      </c>
      <c r="G29" s="195">
        <f>SUM(D29:F29)</f>
        <v>51.582845</v>
      </c>
      <c r="H29" s="208"/>
      <c r="I29" s="208"/>
    </row>
    <row r="30" spans="2:7" ht="12.75">
      <c r="B30" s="368">
        <v>2016</v>
      </c>
      <c r="C30" s="143" t="s">
        <v>200</v>
      </c>
      <c r="D30" s="195">
        <v>19.886645</v>
      </c>
      <c r="E30" s="195">
        <v>30.217467</v>
      </c>
      <c r="F30" s="195">
        <v>1.805626</v>
      </c>
      <c r="G30" s="195">
        <f>SUM(D30:F30)</f>
        <v>51.909738</v>
      </c>
    </row>
    <row r="31" spans="2:7" ht="12.75">
      <c r="B31" s="368"/>
      <c r="C31" s="143" t="s">
        <v>201</v>
      </c>
      <c r="D31" s="319">
        <v>19.417605</v>
      </c>
      <c r="E31" s="319">
        <v>32.058575</v>
      </c>
      <c r="F31" s="319">
        <v>1.802092</v>
      </c>
      <c r="G31" s="195">
        <f>SUM(D31:F31)</f>
        <v>53.278272</v>
      </c>
    </row>
    <row r="32" spans="2:8" ht="12.75">
      <c r="B32" s="368"/>
      <c r="C32" s="143" t="s">
        <v>202</v>
      </c>
      <c r="D32" s="195">
        <v>20.506811</v>
      </c>
      <c r="E32" s="195">
        <v>32.40035</v>
      </c>
      <c r="F32" s="195">
        <v>1.831558</v>
      </c>
      <c r="G32" s="195">
        <f>SUM(D32:F32)</f>
        <v>54.738719</v>
      </c>
      <c r="H32" s="208"/>
    </row>
    <row r="33" spans="2:7" ht="12.75">
      <c r="B33" s="368"/>
      <c r="D33" s="195"/>
      <c r="E33" s="195"/>
      <c r="F33" s="195"/>
      <c r="G33" s="195"/>
    </row>
    <row r="34" ht="12.75">
      <c r="B34" s="368"/>
    </row>
    <row r="35" ht="12.75">
      <c r="B35" s="368"/>
    </row>
    <row r="36" ht="12.75">
      <c r="B36" s="368"/>
    </row>
    <row r="37" ht="12.75">
      <c r="B37" s="368"/>
    </row>
    <row r="38" ht="12.75">
      <c r="B38" s="118" t="s">
        <v>182</v>
      </c>
    </row>
    <row r="39" ht="12.75">
      <c r="B39" s="118" t="s">
        <v>127</v>
      </c>
    </row>
  </sheetData>
  <sheetProtection/>
  <mergeCells count="14">
    <mergeCell ref="B28:B29"/>
    <mergeCell ref="B30:B31"/>
    <mergeCell ref="B32:B33"/>
    <mergeCell ref="B34:B35"/>
    <mergeCell ref="B36:B37"/>
    <mergeCell ref="B18:B21"/>
    <mergeCell ref="B22:B25"/>
    <mergeCell ref="B26:B27"/>
    <mergeCell ref="B3:G3"/>
    <mergeCell ref="D4:G4"/>
    <mergeCell ref="B5:C5"/>
    <mergeCell ref="B6:B9"/>
    <mergeCell ref="B10:B13"/>
    <mergeCell ref="B14:B17"/>
  </mergeCells>
  <hyperlinks>
    <hyperlink ref="A1" location="Índice!A1" display="Regreso al menú"/>
  </hyperlink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3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50" customWidth="1"/>
    <col min="2" max="2" width="19.28125" style="150" bestFit="1" customWidth="1"/>
    <col min="3" max="3" width="13.140625" style="150" customWidth="1"/>
    <col min="4" max="4" width="10.8515625" style="150" customWidth="1"/>
    <col min="5" max="6" width="11.421875" style="150" customWidth="1"/>
    <col min="7" max="7" width="13.28125" style="150" customWidth="1"/>
    <col min="8" max="10" width="11.421875" style="150" customWidth="1"/>
    <col min="11" max="11" width="13.7109375" style="150" customWidth="1"/>
    <col min="12" max="14" width="11.421875" style="150" customWidth="1"/>
    <col min="15" max="15" width="13.28125" style="150" customWidth="1"/>
    <col min="16" max="18" width="11.421875" style="150" customWidth="1"/>
    <col min="19" max="19" width="11.7109375" style="150" bestFit="1" customWidth="1"/>
    <col min="20" max="16384" width="11.421875" style="150" customWidth="1"/>
  </cols>
  <sheetData>
    <row r="1" spans="1:2" ht="15.75">
      <c r="A1" s="19" t="s">
        <v>59</v>
      </c>
      <c r="B1" s="64"/>
    </row>
    <row r="2" spans="1:2" ht="15.75">
      <c r="A2" s="20"/>
      <c r="B2" s="64"/>
    </row>
    <row r="3" spans="2:20" ht="14.25">
      <c r="B3" s="366" t="s">
        <v>321</v>
      </c>
      <c r="C3" s="366"/>
      <c r="D3" s="366"/>
      <c r="E3" s="366"/>
      <c r="F3" s="366"/>
      <c r="G3" s="366"/>
      <c r="H3" s="227"/>
      <c r="I3" s="366" t="s">
        <v>329</v>
      </c>
      <c r="J3" s="366"/>
      <c r="K3" s="366"/>
      <c r="L3" s="366"/>
      <c r="M3" s="366"/>
      <c r="N3" s="240"/>
      <c r="O3" s="363" t="s">
        <v>373</v>
      </c>
      <c r="P3" s="363"/>
      <c r="Q3" s="363"/>
      <c r="R3" s="240"/>
      <c r="S3" s="240"/>
      <c r="T3" s="240"/>
    </row>
    <row r="4" spans="2:20" ht="12.75" customHeight="1">
      <c r="B4" s="376" t="s">
        <v>370</v>
      </c>
      <c r="C4" s="376"/>
      <c r="D4" s="376"/>
      <c r="E4" s="376"/>
      <c r="F4" s="376"/>
      <c r="G4" s="376"/>
      <c r="H4" s="227"/>
      <c r="I4" s="376" t="s">
        <v>362</v>
      </c>
      <c r="J4" s="376"/>
      <c r="K4" s="376"/>
      <c r="L4" s="376"/>
      <c r="M4" s="376"/>
      <c r="N4" s="240"/>
      <c r="O4" s="342"/>
      <c r="P4" s="260" t="s">
        <v>362</v>
      </c>
      <c r="Q4" s="260"/>
      <c r="R4" s="240"/>
      <c r="S4" s="240"/>
      <c r="T4" s="240"/>
    </row>
    <row r="5" spans="2:20" ht="14.25">
      <c r="B5" s="376" t="s">
        <v>16</v>
      </c>
      <c r="C5" s="376"/>
      <c r="D5" s="376"/>
      <c r="E5" s="376"/>
      <c r="F5" s="376"/>
      <c r="G5" s="376"/>
      <c r="H5" s="227"/>
      <c r="I5" s="376" t="s">
        <v>16</v>
      </c>
      <c r="J5" s="376"/>
      <c r="K5" s="376"/>
      <c r="L5" s="376"/>
      <c r="M5" s="376"/>
      <c r="N5" s="240"/>
      <c r="O5" s="363"/>
      <c r="P5" s="363"/>
      <c r="Q5" s="363"/>
      <c r="R5" s="240"/>
      <c r="S5" s="240"/>
      <c r="T5" s="240"/>
    </row>
    <row r="6" spans="2:20" ht="7.5" customHeight="1">
      <c r="B6" s="227"/>
      <c r="C6" s="227"/>
      <c r="D6" s="227"/>
      <c r="E6" s="227"/>
      <c r="F6" s="227"/>
      <c r="G6" s="227"/>
      <c r="H6" s="227"/>
      <c r="I6"/>
      <c r="J6"/>
      <c r="K6"/>
      <c r="L6"/>
      <c r="M6"/>
      <c r="N6"/>
      <c r="O6"/>
      <c r="P6"/>
      <c r="Q6"/>
      <c r="R6" s="240"/>
      <c r="S6" s="240"/>
      <c r="T6" s="240"/>
    </row>
    <row r="7" spans="2:20" ht="14.25">
      <c r="B7" s="371" t="s">
        <v>8</v>
      </c>
      <c r="C7" s="371">
        <v>2015</v>
      </c>
      <c r="D7" s="371">
        <v>2016</v>
      </c>
      <c r="E7" s="371" t="s">
        <v>328</v>
      </c>
      <c r="F7" s="371"/>
      <c r="G7" s="372" t="s">
        <v>322</v>
      </c>
      <c r="H7" s="227"/>
      <c r="I7" s="369" t="s">
        <v>193</v>
      </c>
      <c r="J7" s="369" t="s">
        <v>255</v>
      </c>
      <c r="K7" s="369"/>
      <c r="L7" s="369" t="s">
        <v>250</v>
      </c>
      <c r="M7" s="369"/>
      <c r="N7" s="243"/>
      <c r="O7" s="369" t="s">
        <v>193</v>
      </c>
      <c r="P7" s="369" t="s">
        <v>255</v>
      </c>
      <c r="Q7" s="369" t="s">
        <v>250</v>
      </c>
      <c r="R7" s="243"/>
      <c r="S7" s="245"/>
      <c r="T7" s="244"/>
    </row>
    <row r="8" spans="2:20" ht="28.5">
      <c r="B8" s="371"/>
      <c r="C8" s="371"/>
      <c r="D8" s="371"/>
      <c r="E8" s="232" t="s">
        <v>323</v>
      </c>
      <c r="F8" s="232" t="s">
        <v>324</v>
      </c>
      <c r="G8" s="373"/>
      <c r="H8" s="227"/>
      <c r="I8" s="369"/>
      <c r="J8" s="241" t="s">
        <v>204</v>
      </c>
      <c r="K8" s="242" t="s">
        <v>330</v>
      </c>
      <c r="L8" s="241" t="s">
        <v>204</v>
      </c>
      <c r="M8" s="242" t="s">
        <v>330</v>
      </c>
      <c r="N8" s="248"/>
      <c r="O8" s="369"/>
      <c r="P8" s="369"/>
      <c r="Q8" s="369"/>
      <c r="R8" s="244"/>
      <c r="S8" s="244"/>
      <c r="T8" s="244"/>
    </row>
    <row r="9" spans="2:20" ht="15" customHeight="1">
      <c r="B9" s="350" t="s">
        <v>371</v>
      </c>
      <c r="C9" s="122">
        <v>255182.49004099998</v>
      </c>
      <c r="D9" s="122">
        <v>279258.60853100003</v>
      </c>
      <c r="E9" s="233">
        <v>24076.11849000005</v>
      </c>
      <c r="F9" s="236">
        <v>9.434863060600973</v>
      </c>
      <c r="G9" s="237">
        <v>6.57963657845706</v>
      </c>
      <c r="H9" s="228"/>
      <c r="I9" s="246">
        <v>2010</v>
      </c>
      <c r="J9" s="247">
        <v>20429.7</v>
      </c>
      <c r="K9" s="316">
        <v>12.6</v>
      </c>
      <c r="L9" s="247">
        <v>131595.8</v>
      </c>
      <c r="M9" s="316">
        <v>-23.3</v>
      </c>
      <c r="N9" s="325"/>
      <c r="O9" s="261">
        <v>2011</v>
      </c>
      <c r="P9" s="102">
        <v>573411</v>
      </c>
      <c r="Q9" s="102">
        <v>198658</v>
      </c>
      <c r="R9" s="244"/>
      <c r="S9" s="244"/>
      <c r="T9" s="250"/>
    </row>
    <row r="10" spans="2:20" ht="12.75">
      <c r="B10" s="351" t="s">
        <v>325</v>
      </c>
      <c r="C10" s="122">
        <v>254949.68259999997</v>
      </c>
      <c r="D10" s="122">
        <v>279053.994391</v>
      </c>
      <c r="E10" s="233">
        <v>24104.311791000044</v>
      </c>
      <c r="F10" s="236">
        <v>9.454536889468578</v>
      </c>
      <c r="G10" s="237">
        <v>6.59879710438247</v>
      </c>
      <c r="H10" s="228"/>
      <c r="I10" s="246">
        <v>2011</v>
      </c>
      <c r="J10" s="247">
        <v>22758.6</v>
      </c>
      <c r="K10" s="316">
        <v>7.8</v>
      </c>
      <c r="L10" s="247">
        <v>184311.6</v>
      </c>
      <c r="M10" s="316">
        <v>35.5</v>
      </c>
      <c r="N10" s="325"/>
      <c r="O10" s="261">
        <v>2011</v>
      </c>
      <c r="P10" s="102">
        <v>609311</v>
      </c>
      <c r="Q10" s="102">
        <v>207453</v>
      </c>
      <c r="R10" s="244"/>
      <c r="S10" s="244"/>
      <c r="T10" s="250"/>
    </row>
    <row r="11" spans="2:20" ht="12.75">
      <c r="B11" s="352" t="s">
        <v>326</v>
      </c>
      <c r="C11" s="122">
        <v>29949.547906000003</v>
      </c>
      <c r="D11" s="122">
        <v>27694.787859</v>
      </c>
      <c r="E11" s="234">
        <v>-2254.7600470000034</v>
      </c>
      <c r="F11" s="236">
        <v>-7.528527823113784</v>
      </c>
      <c r="G11" s="237">
        <v>-9.94116844620363</v>
      </c>
      <c r="H11" s="228"/>
      <c r="I11" s="246">
        <v>2012</v>
      </c>
      <c r="J11" s="247">
        <v>28335.8</v>
      </c>
      <c r="K11" s="316">
        <v>19.6</v>
      </c>
      <c r="L11" s="247">
        <v>206211.5</v>
      </c>
      <c r="M11" s="316">
        <v>7.5</v>
      </c>
      <c r="N11" s="325"/>
      <c r="O11" s="261">
        <v>2012</v>
      </c>
      <c r="P11" s="102">
        <v>772512</v>
      </c>
      <c r="Q11" s="102">
        <v>202706</v>
      </c>
      <c r="R11" s="244"/>
      <c r="S11" s="244"/>
      <c r="T11" s="250"/>
    </row>
    <row r="12" spans="2:20" ht="12.75">
      <c r="B12" s="352" t="s">
        <v>327</v>
      </c>
      <c r="C12" s="122">
        <v>221681.662369</v>
      </c>
      <c r="D12" s="122">
        <v>249368.681214</v>
      </c>
      <c r="E12" s="234">
        <v>27687.018845000013</v>
      </c>
      <c r="F12" s="236">
        <v>12.48953952669012</v>
      </c>
      <c r="G12" s="237">
        <v>9.554614556363973</v>
      </c>
      <c r="H12" s="228"/>
      <c r="I12" s="246">
        <v>2013</v>
      </c>
      <c r="J12" s="247">
        <v>23574.1</v>
      </c>
      <c r="K12" s="316">
        <v>-19.9</v>
      </c>
      <c r="L12" s="247">
        <v>197191</v>
      </c>
      <c r="M12" s="316">
        <v>-7.9</v>
      </c>
      <c r="N12" s="325"/>
      <c r="O12" s="261">
        <v>2013</v>
      </c>
      <c r="P12" s="102">
        <v>1039635</v>
      </c>
      <c r="Q12" s="102">
        <v>197498</v>
      </c>
      <c r="R12" s="244"/>
      <c r="S12" s="244"/>
      <c r="T12" s="250"/>
    </row>
    <row r="13" spans="2:20" ht="12.75">
      <c r="B13" s="352" t="s">
        <v>253</v>
      </c>
      <c r="C13" s="122">
        <v>318.51587700000005</v>
      </c>
      <c r="D13" s="122">
        <v>344.434518</v>
      </c>
      <c r="E13" s="234">
        <v>25.91864099999998</v>
      </c>
      <c r="F13" s="236">
        <v>8.137315239704668</v>
      </c>
      <c r="G13" s="237">
        <v>5.315942620913416</v>
      </c>
      <c r="H13" s="228"/>
      <c r="I13" s="246">
        <v>2014</v>
      </c>
      <c r="J13" s="247">
        <v>30127.5</v>
      </c>
      <c r="K13" s="316">
        <v>22.9</v>
      </c>
      <c r="L13" s="247">
        <v>173345.2</v>
      </c>
      <c r="M13" s="316">
        <v>-15.4</v>
      </c>
      <c r="N13" s="325"/>
      <c r="O13" s="261">
        <v>2014</v>
      </c>
      <c r="P13" s="102">
        <v>1537202</v>
      </c>
      <c r="Q13" s="102">
        <v>128982</v>
      </c>
      <c r="R13" s="244"/>
      <c r="S13" s="244"/>
      <c r="T13" s="250"/>
    </row>
    <row r="14" spans="2:20" ht="12.75">
      <c r="B14" s="352" t="s">
        <v>55</v>
      </c>
      <c r="C14" s="122">
        <v>2999.956447999981</v>
      </c>
      <c r="D14" s="122">
        <v>1646.0908</v>
      </c>
      <c r="E14" s="234">
        <v>-1353.8656479999809</v>
      </c>
      <c r="F14" s="236">
        <v>-45.12951009347418</v>
      </c>
      <c r="G14" s="237">
        <v>-46.56111672675124</v>
      </c>
      <c r="H14" s="228"/>
      <c r="I14" s="246">
        <v>2015</v>
      </c>
      <c r="J14" s="247">
        <v>29949.6</v>
      </c>
      <c r="K14" s="316">
        <v>-3.4</v>
      </c>
      <c r="L14" s="247">
        <v>221681.7</v>
      </c>
      <c r="M14" s="316">
        <v>24.3</v>
      </c>
      <c r="N14" s="326"/>
      <c r="O14" s="261">
        <v>2015</v>
      </c>
      <c r="P14" s="102">
        <v>2149588</v>
      </c>
      <c r="Q14" s="102">
        <v>169125</v>
      </c>
      <c r="R14" s="244"/>
      <c r="S14" s="244"/>
      <c r="T14" s="250"/>
    </row>
    <row r="15" spans="2:20" ht="12.75">
      <c r="B15" s="353" t="s">
        <v>372</v>
      </c>
      <c r="C15" s="320">
        <v>232.80744099999998</v>
      </c>
      <c r="D15" s="320">
        <v>204.61414</v>
      </c>
      <c r="E15" s="235">
        <v>-28.19330099999999</v>
      </c>
      <c r="F15" s="238">
        <v>-12.11013740750666</v>
      </c>
      <c r="G15" s="239">
        <v>-14.40324086802921</v>
      </c>
      <c r="H15" s="228"/>
      <c r="I15" s="252">
        <v>2016</v>
      </c>
      <c r="J15" s="253">
        <v>27694.787859</v>
      </c>
      <c r="K15" s="317">
        <v>-9.9</v>
      </c>
      <c r="L15" s="253">
        <v>249368.681214</v>
      </c>
      <c r="M15" s="317">
        <v>9.6</v>
      </c>
      <c r="N15" s="326"/>
      <c r="O15" s="354">
        <v>2016</v>
      </c>
      <c r="P15" s="355">
        <v>2504693</v>
      </c>
      <c r="Q15" s="355">
        <v>160576</v>
      </c>
      <c r="R15" s="244"/>
      <c r="S15" s="244"/>
      <c r="T15" s="250"/>
    </row>
    <row r="16" spans="2:20" ht="12.75">
      <c r="B16" s="229"/>
      <c r="C16" s="227"/>
      <c r="D16" s="227"/>
      <c r="E16" s="227"/>
      <c r="F16" s="227"/>
      <c r="G16" s="227"/>
      <c r="H16" s="227"/>
      <c r="N16" s="326"/>
      <c r="O16" s="98"/>
      <c r="P16" s="97"/>
      <c r="Q16" s="97"/>
      <c r="R16" s="244"/>
      <c r="S16" s="244"/>
      <c r="T16" s="250"/>
    </row>
    <row r="17" spans="7:20" ht="12.75">
      <c r="G17" s="227"/>
      <c r="H17" s="227"/>
      <c r="N17" s="240"/>
      <c r="P17" s="97"/>
      <c r="Q17" s="97"/>
      <c r="R17" s="244"/>
      <c r="S17" s="244"/>
      <c r="T17" s="250"/>
    </row>
    <row r="18" spans="7:20" ht="15">
      <c r="G18"/>
      <c r="H18"/>
      <c r="N18" s="251"/>
      <c r="P18" s="97"/>
      <c r="Q18" s="97"/>
      <c r="R18" s="244"/>
      <c r="S18" s="244"/>
      <c r="T18" s="250"/>
    </row>
    <row r="19" spans="7:20" ht="15">
      <c r="G19"/>
      <c r="H19"/>
      <c r="J19" s="152"/>
      <c r="K19" s="155"/>
      <c r="L19" s="152"/>
      <c r="N19" s="251"/>
      <c r="P19" s="97"/>
      <c r="Q19" s="97"/>
      <c r="R19" s="244"/>
      <c r="S19" s="244"/>
      <c r="T19" s="250"/>
    </row>
    <row r="20" spans="3:20" ht="15">
      <c r="C20" s="123"/>
      <c r="D20" s="84"/>
      <c r="F20"/>
      <c r="G20"/>
      <c r="H20"/>
      <c r="J20"/>
      <c r="K20"/>
      <c r="L20"/>
      <c r="M20"/>
      <c r="N20" s="251"/>
      <c r="O20" s="240"/>
      <c r="P20" s="249"/>
      <c r="Q20" s="249"/>
      <c r="R20" s="244"/>
      <c r="S20" s="254"/>
      <c r="T20" s="250"/>
    </row>
    <row r="21" spans="2:16" ht="15">
      <c r="B21" s="374" t="s">
        <v>269</v>
      </c>
      <c r="C21" s="375"/>
      <c r="D21" s="375"/>
      <c r="E21" s="375"/>
      <c r="F21" s="375"/>
      <c r="G21"/>
      <c r="H21"/>
      <c r="I21" s="374" t="s">
        <v>269</v>
      </c>
      <c r="J21" s="375"/>
      <c r="K21" s="375"/>
      <c r="L21" s="375"/>
      <c r="M21" s="375"/>
      <c r="N21" s="153"/>
      <c r="O21" s="154"/>
      <c r="P21" s="151"/>
    </row>
    <row r="22" spans="2:16" ht="15">
      <c r="B22" s="374" t="s">
        <v>182</v>
      </c>
      <c r="C22" s="375"/>
      <c r="D22" s="375"/>
      <c r="E22" s="375"/>
      <c r="F22" s="375"/>
      <c r="G22"/>
      <c r="H22"/>
      <c r="I22" s="374" t="s">
        <v>182</v>
      </c>
      <c r="J22" s="375"/>
      <c r="K22" s="375"/>
      <c r="L22" s="375"/>
      <c r="M22" s="375"/>
      <c r="N22" s="153"/>
      <c r="O22" s="349" t="s">
        <v>182</v>
      </c>
      <c r="P22" s="151"/>
    </row>
    <row r="23" spans="2:16" ht="15">
      <c r="B23" s="230" t="s">
        <v>127</v>
      </c>
      <c r="C23" s="231"/>
      <c r="D23" s="231"/>
      <c r="E23" s="231"/>
      <c r="F23" s="231"/>
      <c r="G23"/>
      <c r="H23"/>
      <c r="I23" s="230" t="s">
        <v>127</v>
      </c>
      <c r="J23" s="231"/>
      <c r="K23" s="231"/>
      <c r="L23" s="231"/>
      <c r="M23" s="231"/>
      <c r="N23" s="153"/>
      <c r="O23" s="349" t="s">
        <v>127</v>
      </c>
      <c r="P23" s="151"/>
    </row>
    <row r="24" spans="3:18" ht="15">
      <c r="C24" s="123"/>
      <c r="D24" s="84"/>
      <c r="F24"/>
      <c r="G24"/>
      <c r="H24"/>
      <c r="J24" s="255"/>
      <c r="K24" s="255"/>
      <c r="L24" s="255"/>
      <c r="M24" s="255"/>
      <c r="N24"/>
      <c r="O24"/>
      <c r="P24"/>
      <c r="Q24"/>
      <c r="R24"/>
    </row>
    <row r="25" spans="3:18" ht="17.25" customHeight="1">
      <c r="C25" s="153"/>
      <c r="F25"/>
      <c r="G25"/>
      <c r="H25"/>
      <c r="J25" s="222"/>
      <c r="K25" s="222"/>
      <c r="L25" s="222"/>
      <c r="M25" s="222"/>
      <c r="N25"/>
      <c r="O25"/>
      <c r="P25"/>
      <c r="Q25"/>
      <c r="R25"/>
    </row>
    <row r="26" spans="3:18" ht="12.75" customHeight="1">
      <c r="C26" s="153"/>
      <c r="F26"/>
      <c r="G26"/>
      <c r="H26"/>
      <c r="J26" s="83"/>
      <c r="N26"/>
      <c r="O26"/>
      <c r="P26"/>
      <c r="Q26"/>
      <c r="R26"/>
    </row>
    <row r="27" spans="2:18" ht="12.75" customHeight="1">
      <c r="B27" s="370"/>
      <c r="C27" s="370"/>
      <c r="D27" s="370"/>
      <c r="E27" s="370"/>
      <c r="F27" s="205"/>
      <c r="G27"/>
      <c r="H27"/>
      <c r="J27"/>
      <c r="K27"/>
      <c r="L27"/>
      <c r="M27"/>
      <c r="N27" s="205"/>
      <c r="O27"/>
      <c r="P27"/>
      <c r="Q27"/>
      <c r="R27"/>
    </row>
    <row r="28" spans="2:18" ht="12.75" customHeight="1">
      <c r="B28" s="255"/>
      <c r="C28" s="255"/>
      <c r="D28" s="255"/>
      <c r="E28" s="255"/>
      <c r="F28" s="205"/>
      <c r="G28"/>
      <c r="H28"/>
      <c r="N28" s="205"/>
      <c r="O28"/>
      <c r="P28"/>
      <c r="Q28"/>
      <c r="R28"/>
    </row>
    <row r="29" spans="2:18" ht="15" customHeight="1">
      <c r="B29" s="255"/>
      <c r="C29" s="255"/>
      <c r="D29" s="255"/>
      <c r="E29" s="255"/>
      <c r="F29" s="255"/>
      <c r="G29"/>
      <c r="H29"/>
      <c r="N29" s="222"/>
      <c r="O29"/>
      <c r="P29"/>
      <c r="Q29"/>
      <c r="R29"/>
    </row>
    <row r="30" spans="2:18" ht="17.25" customHeight="1">
      <c r="B30" s="222"/>
      <c r="F30"/>
      <c r="G30"/>
      <c r="H30"/>
      <c r="N30"/>
      <c r="O30"/>
      <c r="P30"/>
      <c r="Q30"/>
      <c r="R30"/>
    </row>
    <row r="31" spans="6:18" ht="15">
      <c r="F31"/>
      <c r="G31"/>
      <c r="H31"/>
      <c r="N31"/>
      <c r="O31"/>
      <c r="P31"/>
      <c r="Q31"/>
      <c r="R31"/>
    </row>
  </sheetData>
  <sheetProtection/>
  <mergeCells count="24">
    <mergeCell ref="B3:G3"/>
    <mergeCell ref="B4:G4"/>
    <mergeCell ref="B5:G5"/>
    <mergeCell ref="I21:M21"/>
    <mergeCell ref="I22:M22"/>
    <mergeCell ref="I3:M3"/>
    <mergeCell ref="I4:M4"/>
    <mergeCell ref="I5:M5"/>
    <mergeCell ref="I7:I8"/>
    <mergeCell ref="B27:E27"/>
    <mergeCell ref="B7:B8"/>
    <mergeCell ref="C7:C8"/>
    <mergeCell ref="D7:D8"/>
    <mergeCell ref="E7:F7"/>
    <mergeCell ref="G7:G8"/>
    <mergeCell ref="B21:F21"/>
    <mergeCell ref="B22:F22"/>
    <mergeCell ref="O3:Q3"/>
    <mergeCell ref="O7:O8"/>
    <mergeCell ref="P7:P8"/>
    <mergeCell ref="Q7:Q8"/>
    <mergeCell ref="O5:Q5"/>
    <mergeCell ref="J7:K7"/>
    <mergeCell ref="L7:M7"/>
  </mergeCells>
  <hyperlinks>
    <hyperlink ref="A1" location="Índice!A1" display="Regreso al menú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42"/>
  <sheetViews>
    <sheetView showGridLines="0" showRowColHeaders="0" zoomScalePageLayoutView="0" workbookViewId="0" topLeftCell="A8">
      <selection activeCell="F20" sqref="F20"/>
    </sheetView>
  </sheetViews>
  <sheetFormatPr defaultColWidth="11.421875" defaultRowHeight="15"/>
  <cols>
    <col min="1" max="1" width="11.421875" style="125" customWidth="1"/>
    <col min="2" max="2" width="36.140625" style="125" customWidth="1"/>
    <col min="3" max="4" width="15.8515625" style="125" customWidth="1"/>
    <col min="5" max="5" width="36.140625" style="125" customWidth="1"/>
    <col min="6" max="6" width="15.8515625" style="125" customWidth="1"/>
    <col min="7" max="7" width="11.421875" style="125" customWidth="1"/>
    <col min="8" max="8" width="10.7109375" style="125" customWidth="1"/>
    <col min="9" max="9" width="11.421875" style="125" customWidth="1"/>
    <col min="10" max="10" width="15.28125" style="125" customWidth="1"/>
    <col min="11" max="16384" width="11.421875" style="125" customWidth="1"/>
  </cols>
  <sheetData>
    <row r="1" ht="15.75">
      <c r="A1" s="19" t="s">
        <v>59</v>
      </c>
    </row>
    <row r="2" ht="12.75">
      <c r="A2" s="124"/>
    </row>
    <row r="3" spans="2:6" ht="14.25">
      <c r="B3" s="377" t="s">
        <v>218</v>
      </c>
      <c r="C3" s="377"/>
      <c r="E3" s="377" t="s">
        <v>217</v>
      </c>
      <c r="F3" s="377"/>
    </row>
    <row r="4" spans="2:6" ht="14.25">
      <c r="B4" s="377" t="s">
        <v>374</v>
      </c>
      <c r="C4" s="377"/>
      <c r="E4" s="381" t="s">
        <v>374</v>
      </c>
      <c r="F4" s="381"/>
    </row>
    <row r="5" spans="2:6" ht="12.75">
      <c r="B5" s="380" t="s">
        <v>90</v>
      </c>
      <c r="C5" s="380"/>
      <c r="E5" s="382" t="s">
        <v>90</v>
      </c>
      <c r="F5" s="382"/>
    </row>
    <row r="6" spans="2:6" ht="22.5" customHeight="1">
      <c r="B6" s="121" t="s">
        <v>8</v>
      </c>
      <c r="C6" s="121" t="s">
        <v>204</v>
      </c>
      <c r="D6" s="129"/>
      <c r="E6" s="202" t="s">
        <v>8</v>
      </c>
      <c r="F6" s="202" t="s">
        <v>204</v>
      </c>
    </row>
    <row r="7" spans="2:6" ht="22.5" customHeight="1">
      <c r="B7" s="128" t="s">
        <v>17</v>
      </c>
      <c r="C7" s="340">
        <f>SUM(C8:C10)</f>
        <v>25001.39</v>
      </c>
      <c r="D7" s="129"/>
      <c r="E7" s="203" t="s">
        <v>17</v>
      </c>
      <c r="F7" s="210">
        <f>SUM(F8:F10)</f>
        <v>3910.57</v>
      </c>
    </row>
    <row r="8" spans="2:6" ht="22.5" customHeight="1">
      <c r="B8" s="130" t="s">
        <v>219</v>
      </c>
      <c r="C8" s="209">
        <v>18486.44</v>
      </c>
      <c r="D8" s="129"/>
      <c r="E8" s="204" t="s">
        <v>219</v>
      </c>
      <c r="F8" s="211">
        <v>575.28</v>
      </c>
    </row>
    <row r="9" spans="2:6" ht="22.5" customHeight="1">
      <c r="B9" s="130" t="s">
        <v>220</v>
      </c>
      <c r="C9" s="209">
        <v>6166.56</v>
      </c>
      <c r="D9" s="129"/>
      <c r="E9" s="204" t="s">
        <v>220</v>
      </c>
      <c r="F9" s="209">
        <v>3295.11</v>
      </c>
    </row>
    <row r="10" spans="2:6" ht="22.5" customHeight="1">
      <c r="B10" s="130" t="s">
        <v>221</v>
      </c>
      <c r="C10" s="209">
        <v>348.39</v>
      </c>
      <c r="D10" s="129"/>
      <c r="E10" s="204" t="s">
        <v>221</v>
      </c>
      <c r="F10" s="211">
        <v>40.18</v>
      </c>
    </row>
    <row r="11" spans="2:12" ht="153" customHeight="1">
      <c r="B11" s="378" t="s">
        <v>375</v>
      </c>
      <c r="C11" s="379"/>
      <c r="D11" s="379"/>
      <c r="E11" s="379"/>
      <c r="F11" s="379"/>
      <c r="H11" s="311"/>
      <c r="I11" s="312"/>
      <c r="J11" s="312"/>
      <c r="K11" s="312"/>
      <c r="L11" s="312"/>
    </row>
    <row r="12" spans="2:10" ht="14.25">
      <c r="B12" s="377" t="s">
        <v>298</v>
      </c>
      <c r="C12" s="377"/>
      <c r="D12" s="377"/>
      <c r="E12" s="377"/>
      <c r="F12" s="377"/>
      <c r="H12" s="377" t="s">
        <v>299</v>
      </c>
      <c r="I12" s="377"/>
      <c r="J12" s="377"/>
    </row>
    <row r="13" spans="2:10" ht="14.25" customHeight="1">
      <c r="B13" s="377" t="s">
        <v>374</v>
      </c>
      <c r="C13" s="377"/>
      <c r="D13" s="377"/>
      <c r="E13" s="377"/>
      <c r="F13" s="377"/>
      <c r="H13" s="377" t="s">
        <v>374</v>
      </c>
      <c r="I13" s="377"/>
      <c r="J13" s="377"/>
    </row>
    <row r="14" spans="2:10" ht="14.25">
      <c r="B14" s="377" t="s">
        <v>244</v>
      </c>
      <c r="C14" s="377"/>
      <c r="D14" s="377"/>
      <c r="E14" s="377"/>
      <c r="F14" s="377"/>
      <c r="H14" s="121" t="s">
        <v>8</v>
      </c>
      <c r="I14" s="377" t="s">
        <v>246</v>
      </c>
      <c r="J14" s="377"/>
    </row>
    <row r="15" spans="2:6" ht="14.25">
      <c r="B15" s="377" t="s">
        <v>222</v>
      </c>
      <c r="C15" s="377"/>
      <c r="D15" s="377"/>
      <c r="E15" s="377"/>
      <c r="F15" s="136" t="s">
        <v>23</v>
      </c>
    </row>
    <row r="16" spans="2:10" ht="14.25">
      <c r="B16" s="276"/>
      <c r="C16" s="277"/>
      <c r="D16" s="277"/>
      <c r="E16" s="277"/>
      <c r="F16" s="278">
        <f>SUM(F17:F37)</f>
        <v>100.00000000000001</v>
      </c>
      <c r="H16" s="126" t="s">
        <v>17</v>
      </c>
      <c r="J16" s="356">
        <f>SUM(J17:J19)</f>
        <v>17.909764</v>
      </c>
    </row>
    <row r="17" spans="2:10" ht="12.75">
      <c r="B17" s="258" t="s">
        <v>223</v>
      </c>
      <c r="F17" s="256">
        <v>46.98534928890242</v>
      </c>
      <c r="H17" s="125" t="s">
        <v>74</v>
      </c>
      <c r="J17" s="357">
        <v>2.116778</v>
      </c>
    </row>
    <row r="18" spans="2:10" ht="12.75">
      <c r="B18" s="258" t="s">
        <v>224</v>
      </c>
      <c r="F18" s="256">
        <v>11.581779437553328</v>
      </c>
      <c r="H18" s="125" t="s">
        <v>245</v>
      </c>
      <c r="J18" s="357">
        <v>3.432856</v>
      </c>
    </row>
    <row r="19" spans="2:10" ht="12.75">
      <c r="B19" s="258" t="s">
        <v>225</v>
      </c>
      <c r="F19" s="256">
        <v>10.827977412951109</v>
      </c>
      <c r="H19" s="125" t="s">
        <v>75</v>
      </c>
      <c r="J19" s="357">
        <v>12.36013</v>
      </c>
    </row>
    <row r="20" spans="2:6" ht="12.75">
      <c r="B20" s="258" t="s">
        <v>226</v>
      </c>
      <c r="F20" s="256">
        <v>8.74407775981752</v>
      </c>
    </row>
    <row r="21" spans="2:6" ht="12.75">
      <c r="B21" s="258" t="s">
        <v>229</v>
      </c>
      <c r="F21" s="256">
        <v>3.7389540841483333</v>
      </c>
    </row>
    <row r="22" spans="2:6" ht="12.75">
      <c r="B22" s="258" t="s">
        <v>227</v>
      </c>
      <c r="F22" s="256">
        <v>3.6645214401173085</v>
      </c>
    </row>
    <row r="23" spans="2:6" ht="12.75">
      <c r="B23" s="258" t="s">
        <v>228</v>
      </c>
      <c r="F23" s="256">
        <v>3.6091471545377756</v>
      </c>
    </row>
    <row r="24" spans="2:6" ht="12.75">
      <c r="B24" s="258" t="s">
        <v>230</v>
      </c>
      <c r="F24" s="256">
        <v>2.6375781950083823</v>
      </c>
    </row>
    <row r="25" spans="2:6" ht="12.75">
      <c r="B25" s="258" t="s">
        <v>231</v>
      </c>
      <c r="F25" s="256">
        <v>2.356097602805802</v>
      </c>
    </row>
    <row r="26" spans="2:6" ht="12.75">
      <c r="B26" s="258" t="s">
        <v>232</v>
      </c>
      <c r="F26" s="256">
        <v>1.3737024666532323</v>
      </c>
    </row>
    <row r="27" spans="2:6" ht="12.75">
      <c r="B27" s="258" t="s">
        <v>233</v>
      </c>
      <c r="F27" s="256">
        <v>1.1359553404135814</v>
      </c>
    </row>
    <row r="28" spans="2:6" ht="12.75">
      <c r="B28" s="258" t="s">
        <v>234</v>
      </c>
      <c r="F28" s="256">
        <v>0.8434556298262237</v>
      </c>
    </row>
    <row r="29" spans="2:6" ht="12.75">
      <c r="B29" s="258" t="s">
        <v>235</v>
      </c>
      <c r="F29" s="256">
        <v>0.7152565482290091</v>
      </c>
    </row>
    <row r="30" spans="2:6" ht="12.75">
      <c r="B30" s="258" t="s">
        <v>236</v>
      </c>
      <c r="F30" s="256">
        <v>0.5784394012802758</v>
      </c>
    </row>
    <row r="31" spans="2:6" ht="12.75">
      <c r="B31" s="258" t="s">
        <v>237</v>
      </c>
      <c r="F31" s="256">
        <v>0.46886991866432853</v>
      </c>
    </row>
    <row r="32" spans="2:6" ht="12.75">
      <c r="B32" s="258" t="s">
        <v>238</v>
      </c>
      <c r="F32" s="256">
        <v>0.38429711316248694</v>
      </c>
    </row>
    <row r="33" spans="2:6" ht="12.75">
      <c r="B33" s="258" t="s">
        <v>239</v>
      </c>
      <c r="F33" s="256">
        <v>0.13606681787583982</v>
      </c>
    </row>
    <row r="34" spans="2:6" ht="12.75">
      <c r="B34" s="258" t="s">
        <v>240</v>
      </c>
      <c r="F34" s="256">
        <v>0.11094151292066663</v>
      </c>
    </row>
    <row r="35" spans="2:6" ht="12.75">
      <c r="B35" s="258" t="s">
        <v>241</v>
      </c>
      <c r="F35" s="256">
        <v>0.05732514116905558</v>
      </c>
    </row>
    <row r="36" spans="2:6" ht="12.75">
      <c r="B36" s="258" t="s">
        <v>242</v>
      </c>
      <c r="F36" s="358">
        <v>0.04945740489043052</v>
      </c>
    </row>
    <row r="37" spans="2:6" ht="12.75">
      <c r="B37" s="258" t="s">
        <v>243</v>
      </c>
      <c r="F37" s="257">
        <v>0.0007503290728933975</v>
      </c>
    </row>
    <row r="39" ht="12.75">
      <c r="B39" s="127" t="s">
        <v>297</v>
      </c>
    </row>
    <row r="40" spans="2:5" ht="12.75">
      <c r="B40" s="127" t="s">
        <v>296</v>
      </c>
      <c r="C40" s="127"/>
      <c r="D40" s="127"/>
      <c r="E40" s="127"/>
    </row>
    <row r="41" spans="2:4" ht="12.75">
      <c r="B41" s="127" t="s">
        <v>182</v>
      </c>
      <c r="C41" s="127"/>
      <c r="D41" s="127"/>
    </row>
    <row r="42" ht="12.75">
      <c r="B42" s="127" t="s">
        <v>127</v>
      </c>
    </row>
  </sheetData>
  <sheetProtection/>
  <mergeCells count="14">
    <mergeCell ref="B3:C3"/>
    <mergeCell ref="B4:C4"/>
    <mergeCell ref="B5:C5"/>
    <mergeCell ref="E3:F3"/>
    <mergeCell ref="E4:F4"/>
    <mergeCell ref="E5:F5"/>
    <mergeCell ref="B13:F13"/>
    <mergeCell ref="B14:F14"/>
    <mergeCell ref="B15:E15"/>
    <mergeCell ref="B11:F11"/>
    <mergeCell ref="I14:J14"/>
    <mergeCell ref="H12:J12"/>
    <mergeCell ref="H13:J13"/>
    <mergeCell ref="B12:F12"/>
  </mergeCells>
  <hyperlinks>
    <hyperlink ref="A1" location="Índice!A1" display="Regreso al menú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18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6384" width="11.421875" style="152" customWidth="1"/>
  </cols>
  <sheetData>
    <row r="1" spans="1:2" ht="15.75">
      <c r="A1" s="19" t="s">
        <v>59</v>
      </c>
      <c r="B1" s="125"/>
    </row>
    <row r="2" spans="1:2" ht="15">
      <c r="A2" s="124"/>
      <c r="B2" s="125"/>
    </row>
    <row r="3" spans="2:5" ht="15">
      <c r="B3" s="383" t="s">
        <v>376</v>
      </c>
      <c r="C3" s="383"/>
      <c r="D3" s="383"/>
      <c r="E3" s="383"/>
    </row>
    <row r="4" spans="2:5" ht="15">
      <c r="B4" s="383" t="s">
        <v>247</v>
      </c>
      <c r="C4" s="383"/>
      <c r="D4" s="383"/>
      <c r="E4" s="383"/>
    </row>
    <row r="5" spans="2:5" ht="28.5">
      <c r="B5" s="264" t="s">
        <v>193</v>
      </c>
      <c r="C5" s="263" t="s">
        <v>17</v>
      </c>
      <c r="D5" s="263" t="s">
        <v>6</v>
      </c>
      <c r="E5" s="263" t="s">
        <v>199</v>
      </c>
    </row>
    <row r="6" spans="2:5" ht="15">
      <c r="B6" s="153">
        <v>2011</v>
      </c>
      <c r="C6" s="154">
        <f aca="true" t="shared" si="0" ref="C6:C11">+SUM(D6:E6)</f>
        <v>3738829</v>
      </c>
      <c r="D6" s="154">
        <v>3038653</v>
      </c>
      <c r="E6" s="154">
        <v>700176</v>
      </c>
    </row>
    <row r="7" spans="2:5" ht="15">
      <c r="B7" s="153">
        <v>2012</v>
      </c>
      <c r="C7" s="154">
        <f t="shared" si="0"/>
        <v>4169397</v>
      </c>
      <c r="D7" s="154">
        <v>3381969</v>
      </c>
      <c r="E7" s="154">
        <v>787428</v>
      </c>
    </row>
    <row r="8" spans="2:5" ht="15">
      <c r="B8" s="153">
        <v>2013</v>
      </c>
      <c r="C8" s="154">
        <f t="shared" si="0"/>
        <v>4690678</v>
      </c>
      <c r="D8" s="154">
        <v>3808617</v>
      </c>
      <c r="E8" s="154">
        <v>882061</v>
      </c>
    </row>
    <row r="9" spans="2:5" ht="15">
      <c r="B9" s="153">
        <v>2014</v>
      </c>
      <c r="C9" s="154">
        <f t="shared" si="0"/>
        <v>5265681</v>
      </c>
      <c r="D9" s="154">
        <v>4355055</v>
      </c>
      <c r="E9" s="154">
        <v>910626</v>
      </c>
    </row>
    <row r="10" spans="2:5" ht="15">
      <c r="B10" s="153">
        <v>2015</v>
      </c>
      <c r="C10" s="154">
        <f t="shared" si="0"/>
        <v>5980579</v>
      </c>
      <c r="D10" s="154">
        <v>5041790</v>
      </c>
      <c r="E10" s="154">
        <v>938789</v>
      </c>
    </row>
    <row r="11" spans="2:5" ht="15">
      <c r="B11" s="146">
        <v>2016</v>
      </c>
      <c r="C11" s="154">
        <f t="shared" si="0"/>
        <v>6680977</v>
      </c>
      <c r="D11" s="156">
        <v>5693830</v>
      </c>
      <c r="E11" s="156">
        <v>987147</v>
      </c>
    </row>
    <row r="17" spans="2:4" ht="15">
      <c r="B17" s="370" t="s">
        <v>182</v>
      </c>
      <c r="C17" s="370"/>
      <c r="D17" s="370"/>
    </row>
    <row r="18" spans="2:4" ht="18" customHeight="1">
      <c r="B18" s="83" t="s">
        <v>127</v>
      </c>
      <c r="C18" s="150"/>
      <c r="D18" s="150"/>
    </row>
  </sheetData>
  <sheetProtection/>
  <mergeCells count="3">
    <mergeCell ref="B3:E3"/>
    <mergeCell ref="B4:E4"/>
    <mergeCell ref="B17:D17"/>
  </mergeCells>
  <hyperlinks>
    <hyperlink ref="A1" location="Índice!A1" display="Regreso al men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79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11.421875" style="48" customWidth="1"/>
    <col min="2" max="2" width="14.140625" style="48" bestFit="1" customWidth="1"/>
    <col min="3" max="3" width="11.421875" style="48" customWidth="1"/>
    <col min="4" max="4" width="19.140625" style="48" bestFit="1" customWidth="1"/>
    <col min="5" max="5" width="14.140625" style="48" bestFit="1" customWidth="1"/>
    <col min="6" max="6" width="13.28125" style="48" bestFit="1" customWidth="1"/>
    <col min="7" max="7" width="14.140625" style="179" bestFit="1" customWidth="1"/>
    <col min="8" max="8" width="11.57421875" style="179" bestFit="1" customWidth="1"/>
    <col min="9" max="10" width="14.140625" style="179" bestFit="1" customWidth="1"/>
    <col min="11" max="11" width="12.421875" style="179" customWidth="1"/>
    <col min="12" max="12" width="15.57421875" style="179" bestFit="1" customWidth="1"/>
    <col min="13" max="13" width="12.421875" style="48" customWidth="1"/>
    <col min="14" max="16384" width="11.421875" style="48" customWidth="1"/>
  </cols>
  <sheetData>
    <row r="1" spans="1:2" ht="15.75">
      <c r="A1" s="19" t="s">
        <v>59</v>
      </c>
      <c r="B1" s="64"/>
    </row>
    <row r="2" spans="1:2" ht="15.75">
      <c r="A2" s="20"/>
      <c r="B2" s="64"/>
    </row>
    <row r="3" spans="2:12" s="50" customFormat="1" ht="22.5" customHeight="1">
      <c r="B3" s="384" t="s">
        <v>262</v>
      </c>
      <c r="C3" s="384"/>
      <c r="D3" s="384"/>
      <c r="E3" s="384"/>
      <c r="F3" s="384"/>
      <c r="G3" s="384"/>
      <c r="H3" s="179"/>
      <c r="I3" s="179"/>
      <c r="J3" s="179"/>
      <c r="K3" s="179"/>
      <c r="L3" s="179"/>
    </row>
    <row r="4" spans="2:12" s="50" customFormat="1" ht="28.5">
      <c r="B4" s="173" t="s">
        <v>0</v>
      </c>
      <c r="C4" s="173" t="s">
        <v>136</v>
      </c>
      <c r="D4" s="173" t="s">
        <v>135</v>
      </c>
      <c r="E4" s="173" t="s">
        <v>134</v>
      </c>
      <c r="F4" s="173" t="s">
        <v>133</v>
      </c>
      <c r="G4" s="173" t="s">
        <v>17</v>
      </c>
      <c r="H4" s="179"/>
      <c r="I4" s="179"/>
      <c r="J4" s="179"/>
      <c r="K4" s="179"/>
      <c r="L4" s="179"/>
    </row>
    <row r="5" spans="2:12" s="180" customFormat="1" ht="15.75">
      <c r="B5" s="49">
        <v>2010</v>
      </c>
      <c r="C5" s="181" t="s">
        <v>130</v>
      </c>
      <c r="D5" s="182">
        <v>3314676</v>
      </c>
      <c r="E5" s="182">
        <v>3164010</v>
      </c>
      <c r="F5" s="182">
        <v>515797</v>
      </c>
      <c r="G5" s="182">
        <f aca="true" t="shared" si="0" ref="G5:G29">SUM(D5:F5)</f>
        <v>6994483</v>
      </c>
      <c r="H5" s="179"/>
      <c r="I5" s="179"/>
      <c r="J5" s="179"/>
      <c r="K5" s="179"/>
      <c r="L5" s="179"/>
    </row>
    <row r="6" spans="2:12" s="180" customFormat="1" ht="15.75">
      <c r="B6" s="49">
        <v>2010</v>
      </c>
      <c r="C6" s="181" t="s">
        <v>129</v>
      </c>
      <c r="D6" s="182">
        <v>3859640</v>
      </c>
      <c r="E6" s="182">
        <v>3346524</v>
      </c>
      <c r="F6" s="182">
        <v>528421</v>
      </c>
      <c r="G6" s="182">
        <f t="shared" si="0"/>
        <v>7734585</v>
      </c>
      <c r="H6" s="179"/>
      <c r="I6" s="179"/>
      <c r="J6" s="179"/>
      <c r="K6" s="179"/>
      <c r="L6" s="179"/>
    </row>
    <row r="7" spans="2:12" s="180" customFormat="1" ht="15.75">
      <c r="B7" s="49">
        <v>2010</v>
      </c>
      <c r="C7" s="181" t="s">
        <v>132</v>
      </c>
      <c r="D7" s="182">
        <v>3297200</v>
      </c>
      <c r="E7" s="182">
        <v>3206676</v>
      </c>
      <c r="F7" s="182">
        <v>482091</v>
      </c>
      <c r="G7" s="182">
        <f t="shared" si="0"/>
        <v>6985967</v>
      </c>
      <c r="H7" s="179"/>
      <c r="I7" s="179"/>
      <c r="J7" s="179"/>
      <c r="K7" s="179"/>
      <c r="L7" s="179"/>
    </row>
    <row r="8" spans="2:12" s="180" customFormat="1" ht="15.75">
      <c r="B8" s="49">
        <v>2010</v>
      </c>
      <c r="C8" s="181" t="s">
        <v>131</v>
      </c>
      <c r="D8" s="182">
        <v>3192800</v>
      </c>
      <c r="E8" s="182">
        <v>3031346</v>
      </c>
      <c r="F8" s="182">
        <v>373321</v>
      </c>
      <c r="G8" s="182">
        <f t="shared" si="0"/>
        <v>6597467</v>
      </c>
      <c r="H8" s="179"/>
      <c r="I8" s="179"/>
      <c r="J8" s="179"/>
      <c r="K8" s="179"/>
      <c r="L8" s="179"/>
    </row>
    <row r="9" spans="2:12" s="180" customFormat="1" ht="15.75">
      <c r="B9" s="49">
        <v>2011</v>
      </c>
      <c r="C9" s="181" t="s">
        <v>130</v>
      </c>
      <c r="D9" s="182">
        <v>3407003</v>
      </c>
      <c r="E9" s="182">
        <v>3080016</v>
      </c>
      <c r="F9" s="182">
        <v>415675</v>
      </c>
      <c r="G9" s="182">
        <f t="shared" si="0"/>
        <v>6902694</v>
      </c>
      <c r="H9" s="179"/>
      <c r="I9" s="179"/>
      <c r="J9" s="179"/>
      <c r="K9" s="179"/>
      <c r="L9" s="179"/>
    </row>
    <row r="10" spans="2:12" s="180" customFormat="1" ht="15.75">
      <c r="B10" s="49">
        <v>2011</v>
      </c>
      <c r="C10" s="181" t="s">
        <v>129</v>
      </c>
      <c r="D10" s="182">
        <v>3907660</v>
      </c>
      <c r="E10" s="182">
        <v>3144782</v>
      </c>
      <c r="F10" s="182">
        <v>446450</v>
      </c>
      <c r="G10" s="182">
        <f t="shared" si="0"/>
        <v>7498892</v>
      </c>
      <c r="H10" s="179"/>
      <c r="I10" s="179"/>
      <c r="J10" s="179"/>
      <c r="K10" s="179"/>
      <c r="L10" s="179"/>
    </row>
    <row r="11" spans="2:12" s="180" customFormat="1" ht="15.75">
      <c r="B11" s="49">
        <v>2011</v>
      </c>
      <c r="C11" s="181" t="s">
        <v>132</v>
      </c>
      <c r="D11" s="182">
        <v>3476415</v>
      </c>
      <c r="E11" s="182">
        <v>3045283</v>
      </c>
      <c r="F11" s="182">
        <v>430108</v>
      </c>
      <c r="G11" s="182">
        <f t="shared" si="0"/>
        <v>6951806</v>
      </c>
      <c r="H11" s="179"/>
      <c r="I11" s="179"/>
      <c r="J11" s="179"/>
      <c r="K11" s="179"/>
      <c r="L11" s="179"/>
    </row>
    <row r="12" spans="2:12" s="180" customFormat="1" ht="15.75">
      <c r="B12" s="49">
        <v>2011</v>
      </c>
      <c r="C12" s="181" t="s">
        <v>131</v>
      </c>
      <c r="D12" s="182">
        <v>3319731</v>
      </c>
      <c r="E12" s="182">
        <v>2790097</v>
      </c>
      <c r="F12" s="182">
        <v>259057</v>
      </c>
      <c r="G12" s="182">
        <f t="shared" si="0"/>
        <v>6368885</v>
      </c>
      <c r="H12" s="179"/>
      <c r="I12" s="179"/>
      <c r="J12" s="179"/>
      <c r="K12" s="179"/>
      <c r="L12" s="179"/>
    </row>
    <row r="13" spans="2:12" s="180" customFormat="1" ht="15.75">
      <c r="B13" s="49">
        <v>2012</v>
      </c>
      <c r="C13" s="181" t="s">
        <v>130</v>
      </c>
      <c r="D13" s="182">
        <v>3988876</v>
      </c>
      <c r="E13" s="182">
        <v>2717652</v>
      </c>
      <c r="F13" s="182">
        <v>265068</v>
      </c>
      <c r="G13" s="182">
        <f t="shared" si="0"/>
        <v>6971596</v>
      </c>
      <c r="H13" s="179"/>
      <c r="I13" s="179"/>
      <c r="J13" s="179"/>
      <c r="K13" s="179"/>
      <c r="L13" s="179"/>
    </row>
    <row r="14" spans="2:12" s="180" customFormat="1" ht="15.75">
      <c r="B14" s="49">
        <v>2012</v>
      </c>
      <c r="C14" s="181" t="s">
        <v>129</v>
      </c>
      <c r="D14" s="182">
        <v>4250697</v>
      </c>
      <c r="E14" s="182">
        <v>2796294</v>
      </c>
      <c r="F14" s="182">
        <v>296355</v>
      </c>
      <c r="G14" s="182">
        <f t="shared" si="0"/>
        <v>7343346</v>
      </c>
      <c r="H14" s="179"/>
      <c r="I14" s="179"/>
      <c r="J14" s="179"/>
      <c r="K14" s="179"/>
      <c r="L14" s="179"/>
    </row>
    <row r="15" spans="2:12" s="180" customFormat="1" ht="15.75">
      <c r="B15" s="49">
        <v>2012</v>
      </c>
      <c r="C15" s="181" t="s">
        <v>132</v>
      </c>
      <c r="D15" s="182">
        <v>3653236</v>
      </c>
      <c r="E15" s="182">
        <v>2360981</v>
      </c>
      <c r="F15" s="182">
        <v>365506</v>
      </c>
      <c r="G15" s="182">
        <f t="shared" si="0"/>
        <v>6379723</v>
      </c>
      <c r="H15" s="179"/>
      <c r="I15" s="179"/>
      <c r="J15" s="179"/>
      <c r="K15" s="179"/>
      <c r="L15" s="179"/>
    </row>
    <row r="16" spans="2:12" s="180" customFormat="1" ht="15.75">
      <c r="B16" s="49">
        <v>2012</v>
      </c>
      <c r="C16" s="181" t="s">
        <v>131</v>
      </c>
      <c r="D16" s="182">
        <v>3430958</v>
      </c>
      <c r="E16" s="182">
        <v>2140758</v>
      </c>
      <c r="F16" s="182">
        <v>199155</v>
      </c>
      <c r="G16" s="182">
        <f t="shared" si="0"/>
        <v>5770871</v>
      </c>
      <c r="H16" s="179"/>
      <c r="I16" s="179"/>
      <c r="J16" s="179"/>
      <c r="K16" s="179"/>
      <c r="L16" s="179"/>
    </row>
    <row r="17" spans="2:12" s="180" customFormat="1" ht="15.75">
      <c r="B17" s="49">
        <v>2013</v>
      </c>
      <c r="C17" s="181" t="s">
        <v>130</v>
      </c>
      <c r="D17" s="182">
        <v>3366722</v>
      </c>
      <c r="E17" s="182">
        <v>2066176</v>
      </c>
      <c r="F17" s="182">
        <v>149419</v>
      </c>
      <c r="G17" s="182">
        <f t="shared" si="0"/>
        <v>5582317</v>
      </c>
      <c r="H17" s="179"/>
      <c r="I17" s="179"/>
      <c r="J17" s="179"/>
      <c r="K17" s="179"/>
      <c r="L17" s="179"/>
    </row>
    <row r="18" spans="2:12" s="180" customFormat="1" ht="15.75">
      <c r="B18" s="49">
        <v>2013</v>
      </c>
      <c r="C18" s="181" t="s">
        <v>129</v>
      </c>
      <c r="D18" s="182">
        <v>4330941</v>
      </c>
      <c r="E18" s="182">
        <v>2500178</v>
      </c>
      <c r="F18" s="182">
        <v>182641</v>
      </c>
      <c r="G18" s="182">
        <f t="shared" si="0"/>
        <v>7013760</v>
      </c>
      <c r="H18" s="179"/>
      <c r="I18" s="179"/>
      <c r="J18" s="179"/>
      <c r="K18" s="179"/>
      <c r="L18" s="179"/>
    </row>
    <row r="19" spans="2:12" s="180" customFormat="1" ht="15.75">
      <c r="B19" s="49">
        <v>2013</v>
      </c>
      <c r="C19" s="181" t="s">
        <v>132</v>
      </c>
      <c r="D19" s="182">
        <v>3715296</v>
      </c>
      <c r="E19" s="182">
        <v>2126463</v>
      </c>
      <c r="F19" s="182">
        <v>152739</v>
      </c>
      <c r="G19" s="182">
        <f t="shared" si="0"/>
        <v>5994498</v>
      </c>
      <c r="H19" s="179"/>
      <c r="I19" s="179"/>
      <c r="J19" s="179"/>
      <c r="K19" s="179"/>
      <c r="L19" s="179"/>
    </row>
    <row r="20" spans="2:12" s="180" customFormat="1" ht="15.75">
      <c r="B20" s="49">
        <v>2013</v>
      </c>
      <c r="C20" s="181" t="s">
        <v>131</v>
      </c>
      <c r="D20" s="182">
        <v>3456762</v>
      </c>
      <c r="E20" s="182">
        <v>2237392</v>
      </c>
      <c r="F20" s="182">
        <v>2731</v>
      </c>
      <c r="G20" s="182">
        <f t="shared" si="0"/>
        <v>5696885</v>
      </c>
      <c r="H20" s="179"/>
      <c r="I20" s="179"/>
      <c r="J20" s="179"/>
      <c r="K20" s="179"/>
      <c r="L20" s="179"/>
    </row>
    <row r="21" spans="2:12" s="180" customFormat="1" ht="15.75">
      <c r="B21" s="49">
        <v>2014</v>
      </c>
      <c r="C21" s="181" t="s">
        <v>130</v>
      </c>
      <c r="D21" s="182">
        <v>3356448</v>
      </c>
      <c r="E21" s="182">
        <v>2025872</v>
      </c>
      <c r="F21" s="182">
        <v>471</v>
      </c>
      <c r="G21" s="182">
        <f t="shared" si="0"/>
        <v>5382791</v>
      </c>
      <c r="H21" s="179"/>
      <c r="I21" s="179"/>
      <c r="J21" s="179"/>
      <c r="K21" s="179"/>
      <c r="L21" s="179"/>
    </row>
    <row r="22" spans="2:12" s="180" customFormat="1" ht="15" customHeight="1">
      <c r="B22" s="49">
        <v>2014</v>
      </c>
      <c r="C22" s="181" t="s">
        <v>129</v>
      </c>
      <c r="D22" s="182">
        <v>3513720</v>
      </c>
      <c r="E22" s="182">
        <v>2187248</v>
      </c>
      <c r="F22" s="182">
        <v>419</v>
      </c>
      <c r="G22" s="182">
        <f t="shared" si="0"/>
        <v>5701387</v>
      </c>
      <c r="H22" s="179"/>
      <c r="I22" s="179"/>
      <c r="J22" s="179"/>
      <c r="K22" s="179"/>
      <c r="L22" s="179"/>
    </row>
    <row r="23" spans="2:12" s="180" customFormat="1" ht="15" customHeight="1">
      <c r="B23" s="49">
        <v>2014</v>
      </c>
      <c r="C23" s="181" t="s">
        <v>132</v>
      </c>
      <c r="D23" s="182">
        <v>3474543</v>
      </c>
      <c r="E23" s="182">
        <v>2105062</v>
      </c>
      <c r="F23" s="182">
        <v>526</v>
      </c>
      <c r="G23" s="182">
        <f t="shared" si="0"/>
        <v>5580131</v>
      </c>
      <c r="H23" s="179"/>
      <c r="I23" s="179"/>
      <c r="J23" s="179"/>
      <c r="K23" s="179"/>
      <c r="L23" s="179"/>
    </row>
    <row r="24" spans="2:12" s="180" customFormat="1" ht="15" customHeight="1">
      <c r="B24" s="49">
        <v>2014</v>
      </c>
      <c r="C24" s="181" t="s">
        <v>131</v>
      </c>
      <c r="D24" s="182">
        <v>3052378</v>
      </c>
      <c r="E24" s="182">
        <v>2017456</v>
      </c>
      <c r="F24" s="182">
        <v>378</v>
      </c>
      <c r="G24" s="182">
        <f t="shared" si="0"/>
        <v>5070212</v>
      </c>
      <c r="H24" s="179"/>
      <c r="I24" s="179"/>
      <c r="J24" s="179"/>
      <c r="K24" s="179"/>
      <c r="L24" s="179"/>
    </row>
    <row r="25" spans="2:12" s="180" customFormat="1" ht="15" customHeight="1">
      <c r="B25" s="49">
        <v>2015</v>
      </c>
      <c r="C25" s="181" t="s">
        <v>130</v>
      </c>
      <c r="D25" s="182">
        <v>3452303</v>
      </c>
      <c r="E25" s="182">
        <v>2129708</v>
      </c>
      <c r="F25" s="182">
        <v>243</v>
      </c>
      <c r="G25" s="182">
        <f t="shared" si="0"/>
        <v>5582254</v>
      </c>
      <c r="H25" s="179"/>
      <c r="I25" s="179"/>
      <c r="J25" s="179"/>
      <c r="K25" s="179"/>
      <c r="L25" s="179"/>
    </row>
    <row r="26" spans="2:12" s="180" customFormat="1" ht="15" customHeight="1">
      <c r="B26" s="49">
        <v>2015</v>
      </c>
      <c r="C26" s="181" t="s">
        <v>129</v>
      </c>
      <c r="D26" s="182">
        <v>3644436</v>
      </c>
      <c r="E26" s="182">
        <v>2182165</v>
      </c>
      <c r="F26" s="182">
        <v>278</v>
      </c>
      <c r="G26" s="182">
        <f t="shared" si="0"/>
        <v>5826879</v>
      </c>
      <c r="H26" s="179"/>
      <c r="I26" s="179"/>
      <c r="J26" s="179"/>
      <c r="K26" s="179"/>
      <c r="L26" s="179"/>
    </row>
    <row r="27" spans="2:12" s="180" customFormat="1" ht="15" customHeight="1">
      <c r="B27" s="49">
        <v>2015</v>
      </c>
      <c r="C27" s="181" t="s">
        <v>132</v>
      </c>
      <c r="D27" s="182">
        <v>3407534</v>
      </c>
      <c r="E27" s="182">
        <v>2131936</v>
      </c>
      <c r="F27" s="182">
        <v>514</v>
      </c>
      <c r="G27" s="182">
        <f t="shared" si="0"/>
        <v>5539984</v>
      </c>
      <c r="H27" s="179"/>
      <c r="I27" s="179"/>
      <c r="J27" s="179"/>
      <c r="K27" s="179"/>
      <c r="L27" s="179"/>
    </row>
    <row r="28" spans="2:12" s="180" customFormat="1" ht="15" customHeight="1">
      <c r="B28" s="49">
        <v>2015</v>
      </c>
      <c r="C28" s="181" t="s">
        <v>131</v>
      </c>
      <c r="D28" s="182">
        <v>3104800</v>
      </c>
      <c r="E28" s="182">
        <v>2102751</v>
      </c>
      <c r="F28" s="182">
        <v>320</v>
      </c>
      <c r="G28" s="182">
        <f t="shared" si="0"/>
        <v>5207871</v>
      </c>
      <c r="H28" s="179"/>
      <c r="I28" s="179"/>
      <c r="J28" s="179"/>
      <c r="K28" s="179"/>
      <c r="L28" s="179"/>
    </row>
    <row r="29" spans="2:12" s="180" customFormat="1" ht="15" customHeight="1">
      <c r="B29" s="49">
        <v>2016</v>
      </c>
      <c r="C29" s="181" t="s">
        <v>130</v>
      </c>
      <c r="D29" s="182">
        <v>4000209</v>
      </c>
      <c r="E29" s="182">
        <v>2222727</v>
      </c>
      <c r="F29" s="182">
        <v>185</v>
      </c>
      <c r="G29" s="182">
        <f t="shared" si="0"/>
        <v>6223121</v>
      </c>
      <c r="H29" s="179"/>
      <c r="I29" s="179"/>
      <c r="J29" s="179"/>
      <c r="K29" s="179"/>
      <c r="L29" s="179"/>
    </row>
    <row r="30" spans="2:12" s="180" customFormat="1" ht="15" customHeight="1">
      <c r="B30" s="49">
        <v>2016</v>
      </c>
      <c r="C30" s="181" t="s">
        <v>129</v>
      </c>
      <c r="D30" s="182">
        <v>4696388</v>
      </c>
      <c r="E30" s="182">
        <v>2386457</v>
      </c>
      <c r="F30" s="182">
        <v>117</v>
      </c>
      <c r="G30" s="182">
        <f>SUM(D30:F30)</f>
        <v>7082962</v>
      </c>
      <c r="H30" s="179"/>
      <c r="I30" s="179"/>
      <c r="J30" s="179"/>
      <c r="K30" s="179"/>
      <c r="L30" s="179"/>
    </row>
    <row r="31" spans="2:12" s="180" customFormat="1" ht="15" customHeight="1">
      <c r="B31" s="49">
        <v>2016</v>
      </c>
      <c r="C31" s="181" t="s">
        <v>132</v>
      </c>
      <c r="D31" s="182">
        <v>4856894</v>
      </c>
      <c r="E31" s="182">
        <v>2254928</v>
      </c>
      <c r="F31" s="182">
        <v>364</v>
      </c>
      <c r="G31" s="182">
        <f>SUM(D31:F31)</f>
        <v>7112186</v>
      </c>
      <c r="H31" s="179"/>
      <c r="I31" s="179"/>
      <c r="J31" s="179"/>
      <c r="K31" s="179"/>
      <c r="L31" s="179"/>
    </row>
    <row r="32" spans="4:12" s="180" customFormat="1" ht="15" customHeight="1">
      <c r="D32" s="182"/>
      <c r="E32" s="182"/>
      <c r="F32" s="182"/>
      <c r="G32" s="182"/>
      <c r="H32" s="179"/>
      <c r="I32" s="179"/>
      <c r="J32" s="179"/>
      <c r="K32" s="179"/>
      <c r="L32" s="179"/>
    </row>
    <row r="33" spans="2:12" s="180" customFormat="1" ht="15" customHeight="1">
      <c r="B33"/>
      <c r="C33"/>
      <c r="D33"/>
      <c r="E33"/>
      <c r="F33"/>
      <c r="G33"/>
      <c r="H33" s="179"/>
      <c r="I33" s="179"/>
      <c r="J33" s="179"/>
      <c r="K33" s="179"/>
      <c r="L33" s="179"/>
    </row>
    <row r="34" spans="2:12" s="180" customFormat="1" ht="15" customHeight="1">
      <c r="B34"/>
      <c r="C34"/>
      <c r="D34"/>
      <c r="E34"/>
      <c r="F34"/>
      <c r="G34"/>
      <c r="H34" s="179"/>
      <c r="I34" s="179"/>
      <c r="J34" s="179"/>
      <c r="K34" s="179"/>
      <c r="L34" s="179"/>
    </row>
    <row r="35" spans="2:12" s="180" customFormat="1" ht="15" customHeight="1">
      <c r="B35"/>
      <c r="C35"/>
      <c r="D35"/>
      <c r="E35"/>
      <c r="F35"/>
      <c r="G35"/>
      <c r="H35" s="179"/>
      <c r="I35" s="179"/>
      <c r="J35" s="179"/>
      <c r="K35" s="179"/>
      <c r="L35" s="179"/>
    </row>
    <row r="36" spans="2:12" s="180" customFormat="1" ht="15" customHeight="1">
      <c r="B36"/>
      <c r="C36"/>
      <c r="D36"/>
      <c r="E36"/>
      <c r="F36"/>
      <c r="G36"/>
      <c r="H36" s="179"/>
      <c r="I36" s="179"/>
      <c r="J36" s="179"/>
      <c r="K36" s="179"/>
      <c r="L36" s="179"/>
    </row>
    <row r="37" spans="2:12" s="180" customFormat="1" ht="15" customHeight="1">
      <c r="B37"/>
      <c r="C37"/>
      <c r="D37"/>
      <c r="E37"/>
      <c r="F37"/>
      <c r="G37"/>
      <c r="H37" s="179"/>
      <c r="I37" s="179"/>
      <c r="J37" s="179"/>
      <c r="K37" s="179"/>
      <c r="L37" s="179"/>
    </row>
    <row r="38" spans="2:12" s="180" customFormat="1" ht="11.25" customHeight="1">
      <c r="B38" s="183" t="s">
        <v>128</v>
      </c>
      <c r="G38" s="179"/>
      <c r="H38" s="179"/>
      <c r="I38" s="179"/>
      <c r="J38" s="179"/>
      <c r="K38" s="179"/>
      <c r="L38" s="179"/>
    </row>
    <row r="39" spans="2:12" s="180" customFormat="1" ht="11.25" customHeight="1">
      <c r="B39" s="183" t="s">
        <v>127</v>
      </c>
      <c r="G39" s="179"/>
      <c r="H39" s="179"/>
      <c r="I39" s="179"/>
      <c r="J39" s="179"/>
      <c r="K39" s="179"/>
      <c r="L39" s="179"/>
    </row>
    <row r="40" spans="7:12" s="180" customFormat="1" ht="11.25" customHeight="1">
      <c r="G40" s="179"/>
      <c r="H40" s="179"/>
      <c r="I40" s="179"/>
      <c r="J40" s="179"/>
      <c r="K40" s="179"/>
      <c r="L40" s="179"/>
    </row>
    <row r="41" spans="7:12" s="180" customFormat="1" ht="11.25" customHeight="1">
      <c r="G41" s="179"/>
      <c r="H41" s="179"/>
      <c r="I41" s="179"/>
      <c r="J41" s="179"/>
      <c r="K41" s="179"/>
      <c r="L41" s="179"/>
    </row>
    <row r="42" spans="7:12" s="180" customFormat="1" ht="11.25" customHeight="1">
      <c r="G42" s="179"/>
      <c r="H42" s="179"/>
      <c r="I42" s="179"/>
      <c r="J42" s="179"/>
      <c r="K42" s="179"/>
      <c r="L42" s="179"/>
    </row>
    <row r="43" spans="2:12" s="180" customFormat="1" ht="11.25" customHeight="1">
      <c r="B43" s="184"/>
      <c r="C43" s="185"/>
      <c r="D43" s="185"/>
      <c r="E43" s="185"/>
      <c r="F43" s="185"/>
      <c r="G43" s="179"/>
      <c r="H43" s="179"/>
      <c r="I43" s="179"/>
      <c r="J43" s="179"/>
      <c r="K43" s="179"/>
      <c r="L43" s="179"/>
    </row>
    <row r="44" spans="2:12" s="180" customFormat="1" ht="11.25" customHeight="1">
      <c r="B44" s="184"/>
      <c r="C44" s="185"/>
      <c r="D44" s="185"/>
      <c r="E44" s="185"/>
      <c r="F44" s="185"/>
      <c r="G44" s="179"/>
      <c r="H44" s="179"/>
      <c r="I44" s="179"/>
      <c r="J44" s="179"/>
      <c r="K44" s="179"/>
      <c r="L44" s="179"/>
    </row>
    <row r="45" spans="2:12" s="180" customFormat="1" ht="11.25" customHeight="1">
      <c r="B45" s="184"/>
      <c r="C45" s="185"/>
      <c r="D45" s="185"/>
      <c r="E45" s="185"/>
      <c r="F45" s="185"/>
      <c r="G45" s="179"/>
      <c r="H45" s="179"/>
      <c r="I45" s="179"/>
      <c r="J45" s="179"/>
      <c r="K45" s="179"/>
      <c r="L45" s="179"/>
    </row>
    <row r="46" spans="2:12" s="180" customFormat="1" ht="11.25" customHeight="1">
      <c r="B46" s="184"/>
      <c r="C46" s="185"/>
      <c r="D46" s="185"/>
      <c r="E46" s="185"/>
      <c r="F46" s="185"/>
      <c r="G46" s="179"/>
      <c r="H46" s="179"/>
      <c r="I46" s="179"/>
      <c r="J46" s="179"/>
      <c r="K46" s="179"/>
      <c r="L46" s="179"/>
    </row>
    <row r="47" spans="2:12" s="180" customFormat="1" ht="11.25" customHeight="1">
      <c r="B47" s="184"/>
      <c r="C47" s="185"/>
      <c r="D47" s="185"/>
      <c r="E47" s="185"/>
      <c r="F47" s="185"/>
      <c r="G47" s="179"/>
      <c r="H47" s="179"/>
      <c r="I47" s="179"/>
      <c r="J47" s="179"/>
      <c r="K47" s="179"/>
      <c r="L47" s="179"/>
    </row>
    <row r="48" spans="2:12" s="180" customFormat="1" ht="11.25" customHeight="1">
      <c r="B48" s="184"/>
      <c r="C48" s="185"/>
      <c r="D48" s="185"/>
      <c r="E48" s="185"/>
      <c r="F48" s="185"/>
      <c r="G48" s="179"/>
      <c r="H48" s="179"/>
      <c r="I48" s="179"/>
      <c r="J48" s="179"/>
      <c r="K48" s="179"/>
      <c r="L48" s="179"/>
    </row>
    <row r="49" spans="7:12" s="180" customFormat="1" ht="11.25" customHeight="1">
      <c r="G49" s="179"/>
      <c r="H49" s="179"/>
      <c r="I49" s="179"/>
      <c r="J49" s="179"/>
      <c r="K49" s="179"/>
      <c r="L49" s="179"/>
    </row>
    <row r="50" spans="7:12" s="180" customFormat="1" ht="11.25" customHeight="1">
      <c r="G50" s="179"/>
      <c r="H50" s="179"/>
      <c r="I50" s="179"/>
      <c r="J50" s="179"/>
      <c r="K50" s="179"/>
      <c r="L50" s="179"/>
    </row>
    <row r="51" spans="7:12" s="180" customFormat="1" ht="11.25" customHeight="1">
      <c r="G51" s="179"/>
      <c r="H51" s="179"/>
      <c r="I51" s="179"/>
      <c r="J51" s="179"/>
      <c r="K51" s="179"/>
      <c r="L51" s="179"/>
    </row>
    <row r="52" spans="7:12" s="180" customFormat="1" ht="11.25" customHeight="1">
      <c r="G52" s="179"/>
      <c r="H52" s="179"/>
      <c r="I52" s="179"/>
      <c r="J52" s="179"/>
      <c r="K52" s="179"/>
      <c r="L52" s="179"/>
    </row>
    <row r="53" spans="2:12" s="180" customFormat="1" ht="11.25" customHeight="1">
      <c r="B53" s="184"/>
      <c r="C53" s="185"/>
      <c r="D53" s="185"/>
      <c r="E53" s="185"/>
      <c r="F53" s="185"/>
      <c r="G53" s="179"/>
      <c r="H53" s="179"/>
      <c r="I53" s="179"/>
      <c r="J53" s="179"/>
      <c r="K53" s="179"/>
      <c r="L53" s="179"/>
    </row>
    <row r="54" spans="2:12" s="180" customFormat="1" ht="11.25" customHeight="1">
      <c r="B54" s="184"/>
      <c r="C54" s="185"/>
      <c r="D54" s="185"/>
      <c r="E54" s="185"/>
      <c r="F54" s="185"/>
      <c r="G54" s="179"/>
      <c r="H54" s="179"/>
      <c r="I54" s="179"/>
      <c r="J54" s="179"/>
      <c r="K54" s="179"/>
      <c r="L54" s="179"/>
    </row>
    <row r="55" spans="2:12" s="180" customFormat="1" ht="11.25" customHeight="1">
      <c r="B55" s="184"/>
      <c r="C55" s="185"/>
      <c r="D55" s="185"/>
      <c r="E55" s="185"/>
      <c r="F55" s="185"/>
      <c r="G55" s="179"/>
      <c r="H55" s="179"/>
      <c r="I55" s="179"/>
      <c r="J55" s="179"/>
      <c r="K55" s="179"/>
      <c r="L55" s="179"/>
    </row>
    <row r="56" spans="2:12" s="180" customFormat="1" ht="11.25" customHeight="1">
      <c r="B56" s="184"/>
      <c r="C56" s="185"/>
      <c r="D56" s="185"/>
      <c r="E56" s="185"/>
      <c r="F56" s="185"/>
      <c r="G56" s="179"/>
      <c r="H56" s="179"/>
      <c r="I56" s="179"/>
      <c r="J56" s="179"/>
      <c r="K56" s="179"/>
      <c r="L56" s="179"/>
    </row>
    <row r="57" spans="2:12" s="180" customFormat="1" ht="11.25" customHeight="1">
      <c r="B57" s="184"/>
      <c r="C57" s="185"/>
      <c r="D57" s="185"/>
      <c r="E57" s="185"/>
      <c r="F57" s="185"/>
      <c r="G57" s="179"/>
      <c r="H57" s="179"/>
      <c r="I57" s="179"/>
      <c r="J57" s="179"/>
      <c r="K57" s="179"/>
      <c r="L57" s="179"/>
    </row>
    <row r="58" spans="2:12" s="180" customFormat="1" ht="11.25" customHeight="1">
      <c r="B58" s="184"/>
      <c r="C58" s="185"/>
      <c r="D58" s="185"/>
      <c r="E58" s="185"/>
      <c r="F58" s="185"/>
      <c r="G58" s="179"/>
      <c r="H58" s="179"/>
      <c r="I58" s="179"/>
      <c r="J58" s="179"/>
      <c r="K58" s="179"/>
      <c r="L58" s="179"/>
    </row>
    <row r="59" spans="2:12" s="180" customFormat="1" ht="11.25" customHeight="1">
      <c r="B59" s="184"/>
      <c r="C59" s="185"/>
      <c r="D59" s="185"/>
      <c r="E59" s="185"/>
      <c r="F59" s="185"/>
      <c r="G59" s="179"/>
      <c r="H59" s="179"/>
      <c r="I59" s="179"/>
      <c r="J59" s="179"/>
      <c r="K59" s="179"/>
      <c r="L59" s="179"/>
    </row>
    <row r="60" spans="2:12" s="180" customFormat="1" ht="11.25" customHeight="1">
      <c r="B60" s="184"/>
      <c r="C60" s="185"/>
      <c r="D60" s="185"/>
      <c r="E60" s="185"/>
      <c r="F60" s="185"/>
      <c r="G60" s="179"/>
      <c r="H60" s="179"/>
      <c r="I60" s="179"/>
      <c r="J60" s="179"/>
      <c r="K60" s="179"/>
      <c r="L60" s="179"/>
    </row>
    <row r="61" spans="6:12" s="180" customFormat="1" ht="11.25" customHeight="1">
      <c r="F61" s="186"/>
      <c r="G61" s="179"/>
      <c r="H61" s="179"/>
      <c r="I61" s="179"/>
      <c r="J61" s="179"/>
      <c r="K61" s="179"/>
      <c r="L61" s="179"/>
    </row>
    <row r="62" spans="7:12" s="180" customFormat="1" ht="11.25" customHeight="1">
      <c r="G62" s="179"/>
      <c r="H62" s="179"/>
      <c r="I62" s="179"/>
      <c r="J62" s="179"/>
      <c r="K62" s="179"/>
      <c r="L62" s="179"/>
    </row>
    <row r="63" spans="7:12" s="180" customFormat="1" ht="11.25" customHeight="1">
      <c r="G63" s="179"/>
      <c r="H63" s="179"/>
      <c r="I63" s="179"/>
      <c r="J63" s="179"/>
      <c r="K63" s="179"/>
      <c r="L63" s="179"/>
    </row>
    <row r="64" spans="7:12" s="180" customFormat="1" ht="11.25" customHeight="1">
      <c r="G64" s="179"/>
      <c r="H64" s="179"/>
      <c r="I64" s="179"/>
      <c r="J64" s="179"/>
      <c r="K64" s="179"/>
      <c r="L64" s="179"/>
    </row>
    <row r="65" spans="2:12" s="180" customFormat="1" ht="11.25" customHeight="1">
      <c r="B65" s="184"/>
      <c r="C65" s="185"/>
      <c r="D65" s="185"/>
      <c r="E65" s="185"/>
      <c r="F65" s="185"/>
      <c r="G65" s="179"/>
      <c r="H65" s="179"/>
      <c r="I65" s="179"/>
      <c r="J65" s="179"/>
      <c r="K65" s="179"/>
      <c r="L65" s="179"/>
    </row>
    <row r="66" spans="2:12" s="180" customFormat="1" ht="11.25" customHeight="1">
      <c r="B66" s="184"/>
      <c r="C66" s="185"/>
      <c r="D66" s="185"/>
      <c r="E66" s="185"/>
      <c r="F66" s="185"/>
      <c r="G66" s="179"/>
      <c r="H66" s="179"/>
      <c r="I66" s="179"/>
      <c r="J66" s="179"/>
      <c r="K66" s="179"/>
      <c r="L66" s="179"/>
    </row>
    <row r="67" spans="2:12" s="180" customFormat="1" ht="11.25" customHeight="1">
      <c r="B67" s="184"/>
      <c r="C67" s="185"/>
      <c r="D67" s="185"/>
      <c r="E67" s="185"/>
      <c r="F67" s="185"/>
      <c r="G67" s="179"/>
      <c r="H67" s="179"/>
      <c r="I67" s="179"/>
      <c r="J67" s="179"/>
      <c r="K67" s="179"/>
      <c r="L67" s="179"/>
    </row>
    <row r="68" spans="2:12" s="180" customFormat="1" ht="11.25" customHeight="1">
      <c r="B68" s="184"/>
      <c r="C68" s="185"/>
      <c r="D68" s="185"/>
      <c r="E68" s="185"/>
      <c r="F68" s="185"/>
      <c r="G68" s="179"/>
      <c r="H68" s="179"/>
      <c r="I68" s="179"/>
      <c r="J68" s="179"/>
      <c r="K68" s="179"/>
      <c r="L68" s="179"/>
    </row>
    <row r="69" spans="2:12" s="180" customFormat="1" ht="11.25" customHeight="1">
      <c r="B69" s="184"/>
      <c r="C69" s="185"/>
      <c r="D69" s="185"/>
      <c r="E69" s="185"/>
      <c r="F69" s="185"/>
      <c r="G69" s="179"/>
      <c r="H69" s="179"/>
      <c r="I69" s="179"/>
      <c r="J69" s="179"/>
      <c r="K69" s="179"/>
      <c r="L69" s="179"/>
    </row>
    <row r="70" spans="2:12" s="180" customFormat="1" ht="11.25" customHeight="1">
      <c r="B70" s="184"/>
      <c r="C70" s="185"/>
      <c r="D70" s="185"/>
      <c r="E70" s="185"/>
      <c r="F70" s="185"/>
      <c r="G70" s="179"/>
      <c r="H70" s="179"/>
      <c r="I70" s="179"/>
      <c r="J70" s="179"/>
      <c r="K70" s="179"/>
      <c r="L70" s="179"/>
    </row>
    <row r="71" spans="2:12" s="180" customFormat="1" ht="11.25" customHeight="1">
      <c r="B71" s="184"/>
      <c r="C71" s="185"/>
      <c r="D71" s="185"/>
      <c r="E71" s="185"/>
      <c r="F71" s="185"/>
      <c r="G71" s="179"/>
      <c r="H71" s="179"/>
      <c r="I71" s="179"/>
      <c r="J71" s="179"/>
      <c r="K71" s="179"/>
      <c r="L71" s="179"/>
    </row>
    <row r="72" spans="2:12" s="180" customFormat="1" ht="11.25" customHeight="1">
      <c r="B72" s="184"/>
      <c r="C72" s="185"/>
      <c r="D72" s="185"/>
      <c r="E72" s="185"/>
      <c r="F72" s="185"/>
      <c r="G72" s="179"/>
      <c r="H72" s="179"/>
      <c r="I72" s="179"/>
      <c r="J72" s="179"/>
      <c r="K72" s="179"/>
      <c r="L72" s="179"/>
    </row>
    <row r="73" spans="7:12" s="180" customFormat="1" ht="11.25" customHeight="1">
      <c r="G73" s="179"/>
      <c r="H73" s="179"/>
      <c r="I73" s="179"/>
      <c r="J73" s="179"/>
      <c r="K73" s="179"/>
      <c r="L73" s="179"/>
    </row>
    <row r="74" spans="7:12" s="180" customFormat="1" ht="11.25" customHeight="1">
      <c r="G74" s="179"/>
      <c r="H74" s="179"/>
      <c r="I74" s="179"/>
      <c r="J74" s="179"/>
      <c r="K74" s="179"/>
      <c r="L74" s="179"/>
    </row>
    <row r="75" spans="2:12" s="180" customFormat="1" ht="11.25" customHeight="1">
      <c r="B75" s="184"/>
      <c r="C75" s="185"/>
      <c r="D75" s="185"/>
      <c r="E75" s="185"/>
      <c r="F75" s="185"/>
      <c r="G75" s="179"/>
      <c r="H75" s="179"/>
      <c r="I75" s="179"/>
      <c r="J75" s="179"/>
      <c r="K75" s="179"/>
      <c r="L75" s="179"/>
    </row>
    <row r="76" spans="2:12" s="180" customFormat="1" ht="11.25" customHeight="1">
      <c r="B76" s="184"/>
      <c r="C76" s="185"/>
      <c r="D76" s="185"/>
      <c r="E76" s="185"/>
      <c r="F76" s="185"/>
      <c r="G76" s="179"/>
      <c r="H76" s="179"/>
      <c r="I76" s="179"/>
      <c r="J76" s="179"/>
      <c r="K76" s="179"/>
      <c r="L76" s="179"/>
    </row>
    <row r="77" spans="2:12" s="180" customFormat="1" ht="11.25" customHeight="1">
      <c r="B77" s="184"/>
      <c r="C77" s="185"/>
      <c r="D77" s="185"/>
      <c r="E77" s="185"/>
      <c r="F77" s="185"/>
      <c r="G77" s="179"/>
      <c r="H77" s="179"/>
      <c r="I77" s="179"/>
      <c r="J77" s="179"/>
      <c r="K77" s="179"/>
      <c r="L77" s="179"/>
    </row>
    <row r="78" spans="2:12" s="180" customFormat="1" ht="11.25" customHeight="1">
      <c r="B78" s="184"/>
      <c r="C78" s="185"/>
      <c r="D78" s="185"/>
      <c r="E78" s="185"/>
      <c r="F78" s="185"/>
      <c r="G78" s="179"/>
      <c r="H78" s="179"/>
      <c r="I78" s="179"/>
      <c r="J78" s="179"/>
      <c r="K78" s="179"/>
      <c r="L78" s="179"/>
    </row>
    <row r="79" spans="2:12" s="180" customFormat="1" ht="11.25" customHeight="1">
      <c r="B79" s="184"/>
      <c r="G79" s="179"/>
      <c r="H79" s="179"/>
      <c r="I79" s="179"/>
      <c r="J79" s="179"/>
      <c r="K79" s="179"/>
      <c r="L79" s="179"/>
    </row>
    <row r="80" ht="24.75" customHeight="1"/>
    <row r="81" ht="12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</sheetData>
  <sheetProtection/>
  <mergeCells count="1">
    <mergeCell ref="B3:G3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5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11.421875" style="48" customWidth="1"/>
    <col min="2" max="2" width="8.421875" style="48" customWidth="1"/>
    <col min="3" max="3" width="15.57421875" style="48" bestFit="1" customWidth="1"/>
    <col min="4" max="4" width="14.140625" style="48" bestFit="1" customWidth="1"/>
    <col min="5" max="6" width="15.57421875" style="48" bestFit="1" customWidth="1"/>
    <col min="7" max="7" width="11.57421875" style="48" bestFit="1" customWidth="1"/>
    <col min="8" max="8" width="13.140625" style="48" bestFit="1" customWidth="1"/>
    <col min="9" max="11" width="12.8515625" style="48" customWidth="1"/>
    <col min="12" max="12" width="11.421875" style="48" customWidth="1"/>
    <col min="13" max="16384" width="11.421875" style="48" customWidth="1"/>
  </cols>
  <sheetData>
    <row r="1" spans="1:2" ht="15.75">
      <c r="A1" s="19" t="s">
        <v>59</v>
      </c>
      <c r="B1" s="64"/>
    </row>
    <row r="2" spans="1:2" ht="15.75">
      <c r="A2" s="20"/>
      <c r="B2" s="64"/>
    </row>
    <row r="3" spans="2:5" ht="15.75">
      <c r="B3" s="385" t="s">
        <v>263</v>
      </c>
      <c r="C3" s="385"/>
      <c r="D3" s="385"/>
      <c r="E3" s="385"/>
    </row>
    <row r="4" spans="2:5" ht="15.75">
      <c r="B4" s="385" t="s">
        <v>362</v>
      </c>
      <c r="C4" s="385"/>
      <c r="D4" s="385"/>
      <c r="E4" s="385"/>
    </row>
    <row r="5" spans="2:7" s="50" customFormat="1" ht="20.25" customHeight="1">
      <c r="B5" s="59" t="s">
        <v>0</v>
      </c>
      <c r="C5" s="59" t="s">
        <v>138</v>
      </c>
      <c r="D5" s="59" t="s">
        <v>137</v>
      </c>
      <c r="E5" s="59" t="s">
        <v>180</v>
      </c>
      <c r="F5" s="53"/>
      <c r="G5" s="53"/>
    </row>
    <row r="6" spans="2:7" ht="11.25" customHeight="1">
      <c r="B6" s="60"/>
      <c r="C6" s="51"/>
      <c r="D6" s="51"/>
      <c r="E6" s="51"/>
      <c r="F6" s="51"/>
      <c r="G6" s="51"/>
    </row>
    <row r="7" spans="2:12" ht="15.75">
      <c r="B7" s="61">
        <v>2010</v>
      </c>
      <c r="C7" s="145">
        <v>13345875</v>
      </c>
      <c r="D7" s="145">
        <v>6842851</v>
      </c>
      <c r="E7" s="145">
        <f aca="true" t="shared" si="0" ref="E7:E13">SUM(C7:D7)</f>
        <v>20188726</v>
      </c>
      <c r="K7" s="52"/>
      <c r="L7" s="51"/>
    </row>
    <row r="8" spans="2:12" ht="15.75">
      <c r="B8" s="61">
        <v>2011</v>
      </c>
      <c r="C8" s="145">
        <v>13552087</v>
      </c>
      <c r="D8" s="145">
        <v>6509072</v>
      </c>
      <c r="E8" s="145">
        <f t="shared" si="0"/>
        <v>20061159</v>
      </c>
      <c r="G8" s="51"/>
      <c r="K8" s="52"/>
      <c r="L8" s="51"/>
    </row>
    <row r="9" spans="2:12" ht="15.75">
      <c r="B9" s="61">
        <v>2012</v>
      </c>
      <c r="C9" s="145">
        <v>14547709</v>
      </c>
      <c r="D9" s="145">
        <v>5220027</v>
      </c>
      <c r="E9" s="145">
        <f t="shared" si="0"/>
        <v>19767736</v>
      </c>
      <c r="G9" s="51"/>
      <c r="K9" s="52"/>
      <c r="L9" s="51"/>
    </row>
    <row r="10" spans="2:12" ht="15.75">
      <c r="B10" s="61">
        <v>2013</v>
      </c>
      <c r="C10" s="145">
        <v>13616599</v>
      </c>
      <c r="D10" s="145">
        <v>4489177</v>
      </c>
      <c r="E10" s="145">
        <f t="shared" si="0"/>
        <v>18105776</v>
      </c>
      <c r="G10" s="51"/>
      <c r="K10" s="52"/>
      <c r="L10" s="51"/>
    </row>
    <row r="11" spans="2:12" ht="15.75">
      <c r="B11" s="61">
        <v>2014</v>
      </c>
      <c r="C11" s="145">
        <v>11868894</v>
      </c>
      <c r="D11" s="145">
        <v>4793999</v>
      </c>
      <c r="E11" s="145">
        <f t="shared" si="0"/>
        <v>16662893</v>
      </c>
      <c r="G11" s="51"/>
      <c r="K11" s="52"/>
      <c r="L11" s="51"/>
    </row>
    <row r="12" spans="2:12" ht="15.75">
      <c r="B12" s="61">
        <v>2015</v>
      </c>
      <c r="C12" s="145">
        <v>12034861</v>
      </c>
      <c r="D12" s="145">
        <v>4913221</v>
      </c>
      <c r="E12" s="145">
        <f t="shared" si="0"/>
        <v>16948082</v>
      </c>
      <c r="G12" s="51"/>
      <c r="H12" s="51"/>
      <c r="K12" s="52"/>
      <c r="L12" s="51"/>
    </row>
    <row r="13" spans="2:8" ht="11.25" customHeight="1">
      <c r="B13" s="61">
        <v>2016</v>
      </c>
      <c r="C13" s="145">
        <v>15357541</v>
      </c>
      <c r="D13" s="145">
        <v>5060062</v>
      </c>
      <c r="E13" s="145">
        <f t="shared" si="0"/>
        <v>20417603</v>
      </c>
      <c r="F13" s="51"/>
      <c r="G13" s="51"/>
      <c r="H13" s="51"/>
    </row>
    <row r="14" spans="2:8" ht="11.25" customHeight="1">
      <c r="B14" s="62"/>
      <c r="C14" s="51"/>
      <c r="D14" s="51"/>
      <c r="E14" s="62"/>
      <c r="F14" s="51"/>
      <c r="G14" s="51"/>
      <c r="H14" s="51"/>
    </row>
    <row r="15" spans="2:8" ht="11.25" customHeight="1">
      <c r="B15" s="60"/>
      <c r="C15" s="51"/>
      <c r="D15" s="51"/>
      <c r="E15" s="51"/>
      <c r="F15" s="51"/>
      <c r="G15" s="51"/>
      <c r="H15" s="51"/>
    </row>
    <row r="16" spans="2:8" ht="11.25" customHeight="1">
      <c r="B16" s="60"/>
      <c r="C16" s="51"/>
      <c r="D16" s="51"/>
      <c r="E16" s="51"/>
      <c r="F16" s="51"/>
      <c r="G16" s="51"/>
      <c r="H16" s="51"/>
    </row>
    <row r="17" spans="2:8" ht="11.25" customHeight="1">
      <c r="B17" s="60"/>
      <c r="C17" s="51"/>
      <c r="D17" s="51"/>
      <c r="E17" s="51"/>
      <c r="F17" s="51"/>
      <c r="G17" s="51"/>
      <c r="H17" s="51"/>
    </row>
    <row r="18" spans="2:8" ht="11.25" customHeight="1">
      <c r="B18" s="60"/>
      <c r="C18" s="51"/>
      <c r="D18" s="51"/>
      <c r="E18" s="51"/>
      <c r="F18" s="51"/>
      <c r="G18" s="51"/>
      <c r="H18" s="51"/>
    </row>
    <row r="19" spans="2:8" ht="11.25" customHeight="1">
      <c r="B19" s="60"/>
      <c r="C19" s="51"/>
      <c r="D19" s="51"/>
      <c r="E19" s="51"/>
      <c r="F19" s="51"/>
      <c r="G19" s="51"/>
      <c r="H19" s="51"/>
    </row>
    <row r="20" spans="2:8" ht="11.25" customHeight="1">
      <c r="B20" s="60"/>
      <c r="C20" s="51"/>
      <c r="D20" s="51"/>
      <c r="E20" s="51"/>
      <c r="F20" s="51"/>
      <c r="G20" s="51"/>
      <c r="H20" s="51"/>
    </row>
    <row r="21" spans="2:8" ht="11.25" customHeight="1">
      <c r="B21" s="60"/>
      <c r="C21" s="51"/>
      <c r="D21" s="51"/>
      <c r="E21" s="51"/>
      <c r="F21" s="51"/>
      <c r="G21" s="51"/>
      <c r="H21" s="51"/>
    </row>
    <row r="22" spans="2:8" ht="11.25" customHeight="1">
      <c r="B22" s="60"/>
      <c r="E22" s="51"/>
      <c r="F22" s="51"/>
      <c r="G22" s="51"/>
      <c r="H22" s="51"/>
    </row>
    <row r="23" spans="2:8" ht="11.25" customHeight="1">
      <c r="B23" s="63" t="s">
        <v>182</v>
      </c>
      <c r="F23" s="51"/>
      <c r="G23" s="51"/>
      <c r="H23" s="51"/>
    </row>
    <row r="24" ht="11.25" customHeight="1">
      <c r="B24" s="63" t="s">
        <v>127</v>
      </c>
    </row>
    <row r="25" ht="27.7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>
      <c r="F52" s="110"/>
    </row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</sheetData>
  <sheetProtection/>
  <mergeCells count="2">
    <mergeCell ref="B3:E3"/>
    <mergeCell ref="B4:E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aeme758p</dc:creator>
  <cp:keywords/>
  <dc:description/>
  <cp:lastModifiedBy>Santiago San Román Nava</cp:lastModifiedBy>
  <cp:lastPrinted>2016-04-29T19:26:28Z</cp:lastPrinted>
  <dcterms:created xsi:type="dcterms:W3CDTF">2014-05-29T23:33:37Z</dcterms:created>
  <dcterms:modified xsi:type="dcterms:W3CDTF">2016-10-28T00:50:56Z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7800.00000000000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